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1840" windowHeight="13140" tabRatio="891" activeTab="18"/>
  </bookViews>
  <sheets>
    <sheet name="ต.1" sheetId="1" r:id="rId1"/>
    <sheet name="ต.2" sheetId="2" r:id="rId2"/>
    <sheet name="ต.3" sheetId="3" r:id="rId3"/>
    <sheet name="ต.4" sheetId="5" r:id="rId4"/>
    <sheet name="ต.5" sheetId="4" r:id="rId5"/>
    <sheet name="ต.6" sheetId="6" r:id="rId6"/>
    <sheet name="ต.7" sheetId="7" r:id="rId7"/>
    <sheet name="ต.7(อธิบาย)" sheetId="13" r:id="rId8"/>
    <sheet name="ต.8" sheetId="8" r:id="rId9"/>
    <sheet name="ต.8(อธิบาย)" sheetId="14" r:id="rId10"/>
    <sheet name="ต.9" sheetId="9" r:id="rId11"/>
    <sheet name="ต.9(อธิบาย)" sheetId="15" r:id="rId12"/>
    <sheet name="ต.10" sheetId="10" r:id="rId13"/>
    <sheet name="ต.10(อธิบาย)" sheetId="16" r:id="rId14"/>
    <sheet name="ต.11" sheetId="11" r:id="rId15"/>
    <sheet name="ต.11(อธิบาย)" sheetId="17" r:id="rId16"/>
    <sheet name="ต.12" sheetId="12" r:id="rId17"/>
    <sheet name="ต.12(อธิบาย)" sheetId="18" r:id="rId18"/>
    <sheet name="รายงานสรุปผลการวิเคราะห์" sheetId="20" r:id="rId19"/>
    <sheet name="Sheet1" sheetId="21" state="hidden" r:id="rId20"/>
  </sheets>
  <definedNames>
    <definedName name="_Hlk791618" localSheetId="18">รายงานสรุปผลการวิเคราะห์!$B$56</definedName>
    <definedName name="_xlnm.Print_Titles" localSheetId="12">ต.10!$3:$4</definedName>
    <definedName name="_xlnm.Print_Titles" localSheetId="2">ต.3!$3:$3</definedName>
    <definedName name="_xlnm.Print_Titles" localSheetId="3">ต.4!$3:$3</definedName>
    <definedName name="_xlnm.Print_Titles" localSheetId="4">ต.5!$3:$3</definedName>
    <definedName name="_xlnm.Print_Titles" localSheetId="6">ต.7!$3:$4</definedName>
    <definedName name="_xlnm.Print_Titles" localSheetId="7">'ต.7(อธิบาย)'!$3:$3</definedName>
    <definedName name="_xlnm.Print_Titles" localSheetId="8">ต.8!$3:$4</definedName>
    <definedName name="_xlnm.Print_Titles" localSheetId="10">ต.9!$3:$4</definedName>
  </definedNames>
  <calcPr calcId="145621" calcMode="manual"/>
</workbook>
</file>

<file path=xl/calcChain.xml><?xml version="1.0" encoding="utf-8"?>
<calcChain xmlns="http://schemas.openxmlformats.org/spreadsheetml/2006/main">
  <c r="F17" i="11" l="1"/>
  <c r="F11" i="1" l="1"/>
  <c r="F12" i="1"/>
  <c r="T13" i="10" l="1"/>
  <c r="U13" i="10"/>
  <c r="T14" i="10"/>
  <c r="U14" i="10"/>
  <c r="T15" i="10"/>
  <c r="U15" i="10"/>
  <c r="T16" i="10"/>
  <c r="U16" i="10"/>
  <c r="T17" i="10"/>
  <c r="U17" i="10"/>
  <c r="T18" i="10"/>
  <c r="U18" i="10"/>
  <c r="T19" i="10"/>
  <c r="U19" i="10"/>
  <c r="T20" i="10"/>
  <c r="U20" i="10"/>
  <c r="S12" i="10"/>
  <c r="V12" i="10" s="1"/>
  <c r="T12" i="10"/>
  <c r="U12" i="10"/>
  <c r="S13" i="10"/>
  <c r="V13" i="10"/>
  <c r="S14" i="10"/>
  <c r="V14" i="10"/>
  <c r="S15" i="10"/>
  <c r="V15" i="10"/>
  <c r="S16" i="10"/>
  <c r="V16" i="10"/>
  <c r="S17" i="10"/>
  <c r="V17" i="10"/>
  <c r="S18" i="10"/>
  <c r="V18" i="10"/>
  <c r="S19" i="10"/>
  <c r="V19" i="10"/>
  <c r="S20" i="10"/>
  <c r="V20" i="10"/>
  <c r="S21" i="10"/>
  <c r="T21" i="10"/>
  <c r="U21" i="10"/>
  <c r="V21" i="10"/>
  <c r="P12" i="10"/>
  <c r="P13" i="10"/>
  <c r="P14" i="10"/>
  <c r="P15" i="10"/>
  <c r="P16" i="10"/>
  <c r="P17" i="10"/>
  <c r="P18" i="10"/>
  <c r="P19" i="10"/>
  <c r="P20" i="10"/>
  <c r="P21" i="10"/>
  <c r="G7" i="10"/>
  <c r="J7" i="10"/>
  <c r="G12" i="10"/>
  <c r="J12" i="10" s="1"/>
  <c r="G13" i="10"/>
  <c r="J13" i="10" s="1"/>
  <c r="G14" i="10"/>
  <c r="J14" i="10"/>
  <c r="G15" i="10"/>
  <c r="J15" i="10" s="1"/>
  <c r="G16" i="10"/>
  <c r="J16" i="10" s="1"/>
  <c r="G17" i="10"/>
  <c r="J17" i="10" s="1"/>
  <c r="G18" i="10"/>
  <c r="J18" i="10"/>
  <c r="G19" i="10"/>
  <c r="J19" i="10" s="1"/>
  <c r="G20" i="10"/>
  <c r="J20" i="10"/>
  <c r="G21" i="10"/>
  <c r="J21" i="10" s="1"/>
  <c r="U22" i="10"/>
  <c r="U23" i="10"/>
  <c r="U24" i="10"/>
  <c r="P80" i="9"/>
  <c r="S80" i="9" s="1"/>
  <c r="U80" i="9"/>
  <c r="P81" i="9"/>
  <c r="S81" i="9" s="1"/>
  <c r="U81" i="9"/>
  <c r="P82" i="9"/>
  <c r="S82" i="9" s="1"/>
  <c r="U82" i="9"/>
  <c r="P83" i="9"/>
  <c r="S83" i="9" s="1"/>
  <c r="U83" i="9"/>
  <c r="P84" i="9"/>
  <c r="S84" i="9" s="1"/>
  <c r="U84" i="9"/>
  <c r="P85" i="9"/>
  <c r="S85" i="9" s="1"/>
  <c r="U85" i="9"/>
  <c r="P86" i="9"/>
  <c r="S86" i="9" s="1"/>
  <c r="U86" i="9"/>
  <c r="P87" i="9"/>
  <c r="S87" i="9" s="1"/>
  <c r="U87" i="9"/>
  <c r="P88" i="9"/>
  <c r="S88" i="9" s="1"/>
  <c r="U88" i="9"/>
  <c r="P89" i="9"/>
  <c r="S89" i="9" s="1"/>
  <c r="U89" i="9"/>
  <c r="P90" i="9"/>
  <c r="S90" i="9" s="1"/>
  <c r="U90" i="9"/>
  <c r="P91" i="9"/>
  <c r="S91" i="9"/>
  <c r="U91" i="9"/>
  <c r="P92" i="9"/>
  <c r="S92" i="9" s="1"/>
  <c r="U92" i="9"/>
  <c r="P93" i="9"/>
  <c r="S93" i="9" s="1"/>
  <c r="U93" i="9"/>
  <c r="P94" i="9"/>
  <c r="S94" i="9" s="1"/>
  <c r="U94" i="9"/>
  <c r="P95" i="9"/>
  <c r="S95" i="9"/>
  <c r="U95" i="9"/>
  <c r="P96" i="9"/>
  <c r="S96" i="9"/>
  <c r="U96" i="9"/>
  <c r="P97" i="9"/>
  <c r="S97" i="9"/>
  <c r="T97" i="9"/>
  <c r="U97" i="9"/>
  <c r="P98" i="9"/>
  <c r="S98" i="9" s="1"/>
  <c r="U98" i="9"/>
  <c r="P99" i="9"/>
  <c r="S99" i="9" s="1"/>
  <c r="U99" i="9"/>
  <c r="G81" i="9"/>
  <c r="G82" i="9"/>
  <c r="J82" i="9" s="1"/>
  <c r="G83" i="9"/>
  <c r="J83" i="9"/>
  <c r="G84" i="9"/>
  <c r="J84" i="9" s="1"/>
  <c r="V84" i="9" s="1"/>
  <c r="G85" i="9"/>
  <c r="J85" i="9" s="1"/>
  <c r="G86" i="9"/>
  <c r="J86" i="9" s="1"/>
  <c r="G87" i="9"/>
  <c r="G88" i="9"/>
  <c r="J88" i="9" s="1"/>
  <c r="G89" i="9"/>
  <c r="G90" i="9"/>
  <c r="J90" i="9" s="1"/>
  <c r="G91" i="9"/>
  <c r="T91" i="9" s="1"/>
  <c r="G92" i="9"/>
  <c r="J92" i="9" s="1"/>
  <c r="G93" i="9"/>
  <c r="G94" i="9"/>
  <c r="J94" i="9" s="1"/>
  <c r="G95" i="9"/>
  <c r="J95" i="9" s="1"/>
  <c r="G96" i="9"/>
  <c r="J96" i="9" s="1"/>
  <c r="V96" i="9" s="1"/>
  <c r="G97" i="9"/>
  <c r="J97" i="9"/>
  <c r="V97" i="9" s="1"/>
  <c r="G98" i="9"/>
  <c r="J98" i="9" s="1"/>
  <c r="V98" i="9" s="1"/>
  <c r="G99" i="9"/>
  <c r="T99" i="9" s="1"/>
  <c r="P46" i="9"/>
  <c r="S46" i="9" s="1"/>
  <c r="P52" i="9"/>
  <c r="S52" i="9"/>
  <c r="U52" i="9"/>
  <c r="P53" i="9"/>
  <c r="S53" i="9"/>
  <c r="U53" i="9"/>
  <c r="P54" i="9"/>
  <c r="S54" i="9" s="1"/>
  <c r="U54" i="9"/>
  <c r="P55" i="9"/>
  <c r="S55" i="9" s="1"/>
  <c r="U55" i="9"/>
  <c r="P56" i="9"/>
  <c r="S56" i="9" s="1"/>
  <c r="U56" i="9"/>
  <c r="P57" i="9"/>
  <c r="S57" i="9" s="1"/>
  <c r="U57" i="9"/>
  <c r="P58" i="9"/>
  <c r="S58" i="9" s="1"/>
  <c r="U58" i="9"/>
  <c r="P59" i="9"/>
  <c r="S59" i="9" s="1"/>
  <c r="U59" i="9"/>
  <c r="P60" i="9"/>
  <c r="S60" i="9" s="1"/>
  <c r="U60" i="9"/>
  <c r="P62" i="9"/>
  <c r="S62" i="9" s="1"/>
  <c r="U62" i="9"/>
  <c r="P63" i="9"/>
  <c r="S63" i="9" s="1"/>
  <c r="U63" i="9"/>
  <c r="P64" i="9"/>
  <c r="S64" i="9" s="1"/>
  <c r="U64" i="9"/>
  <c r="P65" i="9"/>
  <c r="S65" i="9" s="1"/>
  <c r="U65" i="9"/>
  <c r="P66" i="9"/>
  <c r="S66" i="9" s="1"/>
  <c r="U66" i="9"/>
  <c r="P67" i="9"/>
  <c r="S67" i="9" s="1"/>
  <c r="U67" i="9"/>
  <c r="P68" i="9"/>
  <c r="S68" i="9" s="1"/>
  <c r="U68" i="9"/>
  <c r="P69" i="9"/>
  <c r="S69" i="9" s="1"/>
  <c r="U69" i="9"/>
  <c r="P70" i="9"/>
  <c r="S70" i="9" s="1"/>
  <c r="U70" i="9"/>
  <c r="P71" i="9"/>
  <c r="S71" i="9" s="1"/>
  <c r="U71" i="9"/>
  <c r="P72" i="9"/>
  <c r="S72" i="9" s="1"/>
  <c r="U72" i="9"/>
  <c r="P73" i="9"/>
  <c r="S73" i="9" s="1"/>
  <c r="U73" i="9"/>
  <c r="P74" i="9"/>
  <c r="S74" i="9" s="1"/>
  <c r="U74" i="9"/>
  <c r="G52" i="9"/>
  <c r="G53" i="9"/>
  <c r="J53" i="9" s="1"/>
  <c r="G54" i="9"/>
  <c r="G55" i="9"/>
  <c r="J55" i="9" s="1"/>
  <c r="V55" i="9" s="1"/>
  <c r="G56" i="9"/>
  <c r="T56" i="9" s="1"/>
  <c r="J56" i="9"/>
  <c r="V56" i="9" s="1"/>
  <c r="G57" i="9"/>
  <c r="J57" i="9" s="1"/>
  <c r="V57" i="9" s="1"/>
  <c r="G58" i="9"/>
  <c r="T58" i="9" s="1"/>
  <c r="G59" i="9"/>
  <c r="J59" i="9" s="1"/>
  <c r="V59" i="9" s="1"/>
  <c r="G60" i="9"/>
  <c r="J60" i="9" s="1"/>
  <c r="V60" i="9" s="1"/>
  <c r="G62" i="9"/>
  <c r="J62" i="9" s="1"/>
  <c r="G63" i="9"/>
  <c r="G64" i="9"/>
  <c r="J64" i="9" s="1"/>
  <c r="G65" i="9"/>
  <c r="G66" i="9"/>
  <c r="J66" i="9" s="1"/>
  <c r="G67" i="9"/>
  <c r="G68" i="9"/>
  <c r="J68" i="9" s="1"/>
  <c r="G69" i="9"/>
  <c r="J69" i="9" s="1"/>
  <c r="G70" i="9"/>
  <c r="J70" i="9" s="1"/>
  <c r="G71" i="9"/>
  <c r="G72" i="9"/>
  <c r="J72" i="9" s="1"/>
  <c r="V72" i="9" s="1"/>
  <c r="G73" i="9"/>
  <c r="T73" i="9" s="1"/>
  <c r="G74" i="9"/>
  <c r="J74" i="9" s="1"/>
  <c r="V74" i="9" s="1"/>
  <c r="P26" i="9"/>
  <c r="S26" i="9" s="1"/>
  <c r="U20" i="9"/>
  <c r="U21" i="9"/>
  <c r="U22" i="9"/>
  <c r="U23" i="9"/>
  <c r="U25" i="9"/>
  <c r="U26" i="9"/>
  <c r="U27" i="9"/>
  <c r="U29" i="9"/>
  <c r="U30" i="9"/>
  <c r="U31" i="9"/>
  <c r="U32" i="9"/>
  <c r="U33" i="9"/>
  <c r="U35" i="9"/>
  <c r="U36" i="9"/>
  <c r="U37" i="9"/>
  <c r="U38" i="9"/>
  <c r="U39" i="9"/>
  <c r="U40" i="9"/>
  <c r="U41" i="9"/>
  <c r="U42" i="9"/>
  <c r="U44" i="9"/>
  <c r="U45" i="9"/>
  <c r="U46" i="9"/>
  <c r="U47" i="9"/>
  <c r="U48" i="9"/>
  <c r="U49" i="9"/>
  <c r="U50" i="9"/>
  <c r="U51" i="9"/>
  <c r="U75" i="9"/>
  <c r="U76" i="9"/>
  <c r="U77" i="9"/>
  <c r="U79" i="9"/>
  <c r="U100" i="9"/>
  <c r="U101" i="9"/>
  <c r="U102" i="9"/>
  <c r="U103" i="9"/>
  <c r="U104" i="9"/>
  <c r="U105" i="9"/>
  <c r="U106" i="9"/>
  <c r="G26" i="9"/>
  <c r="G27" i="9"/>
  <c r="J27" i="9" s="1"/>
  <c r="V27" i="9" s="1"/>
  <c r="G29" i="9"/>
  <c r="J29" i="9" s="1"/>
  <c r="G30" i="9"/>
  <c r="G31" i="9"/>
  <c r="J31" i="9" s="1"/>
  <c r="G32" i="9"/>
  <c r="J32" i="9" s="1"/>
  <c r="G33" i="9"/>
  <c r="J33" i="9" s="1"/>
  <c r="G35" i="9"/>
  <c r="J35" i="9" s="1"/>
  <c r="G36" i="9"/>
  <c r="G37" i="9"/>
  <c r="G38" i="9"/>
  <c r="J38" i="9" s="1"/>
  <c r="G39" i="9"/>
  <c r="G40" i="9"/>
  <c r="J40" i="9" s="1"/>
  <c r="V40" i="9" s="1"/>
  <c r="G41" i="9"/>
  <c r="T41" i="9" s="1"/>
  <c r="G42" i="9"/>
  <c r="J42" i="9" s="1"/>
  <c r="V42" i="9" s="1"/>
  <c r="G44" i="9"/>
  <c r="G45" i="9"/>
  <c r="G46" i="9"/>
  <c r="J46" i="9" s="1"/>
  <c r="G47" i="9"/>
  <c r="G48" i="9"/>
  <c r="J48" i="9" s="1"/>
  <c r="G49" i="9"/>
  <c r="G50" i="9"/>
  <c r="J50" i="9" s="1"/>
  <c r="G51" i="9"/>
  <c r="G75" i="9"/>
  <c r="G76" i="9"/>
  <c r="T76" i="9" s="1"/>
  <c r="G77" i="9"/>
  <c r="J77" i="9" s="1"/>
  <c r="V77" i="9" s="1"/>
  <c r="G79" i="9"/>
  <c r="J79" i="9" s="1"/>
  <c r="G80" i="9"/>
  <c r="G100" i="9"/>
  <c r="J100" i="9" s="1"/>
  <c r="V100" i="9" s="1"/>
  <c r="G101" i="9"/>
  <c r="T101" i="9" s="1"/>
  <c r="J101" i="9"/>
  <c r="V101" i="9" s="1"/>
  <c r="G102" i="9"/>
  <c r="G103" i="9"/>
  <c r="T103" i="9" s="1"/>
  <c r="G104" i="9"/>
  <c r="J104" i="9" s="1"/>
  <c r="V104" i="9" s="1"/>
  <c r="G105" i="9"/>
  <c r="G106" i="9"/>
  <c r="J106" i="9" s="1"/>
  <c r="V106" i="9" s="1"/>
  <c r="G20" i="9"/>
  <c r="T20" i="9" s="1"/>
  <c r="G18" i="9"/>
  <c r="T18" i="9" s="1"/>
  <c r="U18" i="9"/>
  <c r="P20" i="9"/>
  <c r="S20" i="9" s="1"/>
  <c r="P18" i="9"/>
  <c r="S18" i="9"/>
  <c r="G17" i="9"/>
  <c r="J17" i="9" s="1"/>
  <c r="J27" i="7"/>
  <c r="J28" i="7"/>
  <c r="J22" i="3"/>
  <c r="J23" i="3"/>
  <c r="J20" i="9" l="1"/>
  <c r="V20" i="9" s="1"/>
  <c r="J73" i="9"/>
  <c r="V73" i="9" s="1"/>
  <c r="J99" i="9"/>
  <c r="V99" i="9" s="1"/>
  <c r="T98" i="9"/>
  <c r="T85" i="9"/>
  <c r="T96" i="9"/>
  <c r="V90" i="9"/>
  <c r="T93" i="9"/>
  <c r="T83" i="9"/>
  <c r="V95" i="9"/>
  <c r="T81" i="9"/>
  <c r="V94" i="9"/>
  <c r="V92" i="9"/>
  <c r="T89" i="9"/>
  <c r="V88" i="9"/>
  <c r="T87" i="9"/>
  <c r="V86" i="9"/>
  <c r="V85" i="9"/>
  <c r="V83" i="9"/>
  <c r="V82" i="9"/>
  <c r="T80" i="9"/>
  <c r="J91" i="9"/>
  <c r="V91" i="9" s="1"/>
  <c r="J93" i="9"/>
  <c r="V93" i="9" s="1"/>
  <c r="J87" i="9"/>
  <c r="V87" i="9" s="1"/>
  <c r="T88" i="9"/>
  <c r="T95" i="9"/>
  <c r="T94" i="9"/>
  <c r="T92" i="9"/>
  <c r="T90" i="9"/>
  <c r="J89" i="9"/>
  <c r="V89" i="9" s="1"/>
  <c r="T86" i="9"/>
  <c r="T84" i="9"/>
  <c r="T82" i="9"/>
  <c r="J81" i="9"/>
  <c r="V81" i="9" s="1"/>
  <c r="T74" i="9"/>
  <c r="T55" i="9"/>
  <c r="J103" i="9"/>
  <c r="V103" i="9" s="1"/>
  <c r="V46" i="9"/>
  <c r="T67" i="9"/>
  <c r="T63" i="9"/>
  <c r="J58" i="9"/>
  <c r="V58" i="9" s="1"/>
  <c r="T71" i="9"/>
  <c r="V68" i="9"/>
  <c r="V64" i="9"/>
  <c r="V70" i="9"/>
  <c r="V66" i="9"/>
  <c r="V62" i="9"/>
  <c r="V69" i="9"/>
  <c r="T65" i="9"/>
  <c r="J65" i="9"/>
  <c r="V65" i="9" s="1"/>
  <c r="J67" i="9"/>
  <c r="V67" i="9" s="1"/>
  <c r="T70" i="9"/>
  <c r="T69" i="9"/>
  <c r="T64" i="9"/>
  <c r="T68" i="9"/>
  <c r="T52" i="9"/>
  <c r="T72" i="9"/>
  <c r="T62" i="9"/>
  <c r="J71" i="9"/>
  <c r="V71" i="9" s="1"/>
  <c r="J63" i="9"/>
  <c r="V63" i="9" s="1"/>
  <c r="T66" i="9"/>
  <c r="T60" i="9"/>
  <c r="T59" i="9"/>
  <c r="T57" i="9"/>
  <c r="T54" i="9"/>
  <c r="V53" i="9"/>
  <c r="J49" i="9"/>
  <c r="J54" i="9"/>
  <c r="V54" i="9" s="1"/>
  <c r="J52" i="9"/>
  <c r="V52" i="9" s="1"/>
  <c r="T53" i="9"/>
  <c r="J76" i="9"/>
  <c r="V76" i="9" s="1"/>
  <c r="T40" i="9"/>
  <c r="J80" i="9"/>
  <c r="V80" i="9" s="1"/>
  <c r="J51" i="9"/>
  <c r="J45" i="9"/>
  <c r="J41" i="9"/>
  <c r="V41" i="9" s="1"/>
  <c r="T105" i="9"/>
  <c r="J105" i="9"/>
  <c r="V105" i="9" s="1"/>
  <c r="J26" i="9"/>
  <c r="V26" i="9" s="1"/>
  <c r="T26" i="9"/>
  <c r="J75" i="9"/>
  <c r="V75" i="9" s="1"/>
  <c r="T75" i="9"/>
  <c r="J102" i="9"/>
  <c r="V102" i="9" s="1"/>
  <c r="T102" i="9"/>
  <c r="J47" i="9"/>
  <c r="J44" i="9"/>
  <c r="T27" i="9"/>
  <c r="J18" i="9"/>
  <c r="V18" i="9" s="1"/>
  <c r="T106" i="9"/>
  <c r="T104" i="9"/>
  <c r="T100" i="9"/>
  <c r="T77" i="9"/>
  <c r="T46" i="9"/>
  <c r="T42" i="9"/>
  <c r="J37" i="9"/>
  <c r="J36" i="9"/>
  <c r="J39" i="9"/>
  <c r="J30" i="9"/>
  <c r="P31" i="8"/>
  <c r="S31" i="8"/>
  <c r="V31" i="8"/>
  <c r="P30" i="8"/>
  <c r="S30" i="8"/>
  <c r="P29" i="8"/>
  <c r="S29" i="8"/>
  <c r="V29" i="8"/>
  <c r="P28" i="8"/>
  <c r="S28" i="8"/>
  <c r="P27" i="8"/>
  <c r="S27" i="8"/>
  <c r="V27" i="8"/>
  <c r="P26" i="8"/>
  <c r="S26" i="8"/>
  <c r="P25" i="8"/>
  <c r="S25" i="8"/>
  <c r="V25" i="8"/>
  <c r="P24" i="8"/>
  <c r="S24" i="8" s="1"/>
  <c r="T24" i="8"/>
  <c r="P23" i="8"/>
  <c r="S23" i="8"/>
  <c r="V23" i="8"/>
  <c r="T23" i="8"/>
  <c r="P22" i="8"/>
  <c r="S22" i="8"/>
  <c r="T22" i="8"/>
  <c r="P21" i="8"/>
  <c r="S21" i="8"/>
  <c r="V21" i="8"/>
  <c r="T21" i="8"/>
  <c r="P20" i="8"/>
  <c r="S20" i="8"/>
  <c r="T20" i="8"/>
  <c r="P19" i="8"/>
  <c r="S19" i="8"/>
  <c r="V19" i="8"/>
  <c r="T19" i="8"/>
  <c r="P18" i="8"/>
  <c r="S18" i="8"/>
  <c r="P17" i="8"/>
  <c r="S17" i="8" s="1"/>
  <c r="P16" i="8"/>
  <c r="S16" i="8" s="1"/>
  <c r="P15" i="8"/>
  <c r="T15" i="8" s="1"/>
  <c r="S15" i="8"/>
  <c r="P14" i="8"/>
  <c r="S14" i="8" s="1"/>
  <c r="P13" i="8"/>
  <c r="S13" i="8" s="1"/>
  <c r="P12" i="8"/>
  <c r="S12" i="8" s="1"/>
  <c r="G31" i="8"/>
  <c r="J31" i="8" s="1"/>
  <c r="G30" i="8"/>
  <c r="T30" i="8" s="1"/>
  <c r="G29" i="8"/>
  <c r="J29" i="8" s="1"/>
  <c r="G28" i="8"/>
  <c r="T28" i="8" s="1"/>
  <c r="J28" i="8"/>
  <c r="V28" i="8" s="1"/>
  <c r="G27" i="8"/>
  <c r="T27" i="8" s="1"/>
  <c r="J27" i="8"/>
  <c r="G26" i="8"/>
  <c r="T26" i="8" s="1"/>
  <c r="J26" i="8"/>
  <c r="V26" i="8" s="1"/>
  <c r="G25" i="8"/>
  <c r="T25" i="8" s="1"/>
  <c r="J25" i="8"/>
  <c r="G24" i="8"/>
  <c r="J24" i="8"/>
  <c r="V24" i="8" s="1"/>
  <c r="G23" i="8"/>
  <c r="J23" i="8"/>
  <c r="G22" i="8"/>
  <c r="J22" i="8"/>
  <c r="V22" i="8" s="1"/>
  <c r="G21" i="8"/>
  <c r="J21" i="8"/>
  <c r="G20" i="8"/>
  <c r="J20" i="8"/>
  <c r="V20" i="8" s="1"/>
  <c r="G19" i="8"/>
  <c r="J19" i="8" s="1"/>
  <c r="G18" i="8"/>
  <c r="G17" i="8"/>
  <c r="J17" i="8"/>
  <c r="G16" i="8"/>
  <c r="J16" i="8"/>
  <c r="G15" i="8"/>
  <c r="J15" i="8"/>
  <c r="G14" i="8"/>
  <c r="J14" i="8"/>
  <c r="G13" i="8"/>
  <c r="J13" i="8" s="1"/>
  <c r="G12" i="8"/>
  <c r="J12" i="8"/>
  <c r="J30" i="8" l="1"/>
  <c r="V30" i="8" s="1"/>
  <c r="T29" i="8"/>
  <c r="T31" i="8"/>
  <c r="T18" i="8"/>
  <c r="V15" i="8"/>
  <c r="V13" i="8"/>
  <c r="V17" i="8"/>
  <c r="V14" i="8"/>
  <c r="V16" i="8"/>
  <c r="T12" i="8"/>
  <c r="T17" i="8"/>
  <c r="V12" i="8"/>
  <c r="T14" i="8"/>
  <c r="T16" i="8"/>
  <c r="T13" i="8"/>
  <c r="J18" i="8"/>
  <c r="V18" i="8" s="1"/>
  <c r="P66" i="7"/>
  <c r="S66" i="7" s="1"/>
  <c r="P67" i="7"/>
  <c r="U99" i="7"/>
  <c r="P99" i="7"/>
  <c r="S99" i="7" s="1"/>
  <c r="U98" i="7"/>
  <c r="P98" i="7"/>
  <c r="S98" i="7" s="1"/>
  <c r="U97" i="7"/>
  <c r="P97" i="7"/>
  <c r="S97" i="7" s="1"/>
  <c r="U96" i="7"/>
  <c r="P96" i="7"/>
  <c r="S96" i="7" s="1"/>
  <c r="U95" i="7"/>
  <c r="P95" i="7"/>
  <c r="S95" i="7" s="1"/>
  <c r="U94" i="7"/>
  <c r="P94" i="7"/>
  <c r="S94" i="7" s="1"/>
  <c r="U93" i="7"/>
  <c r="P93" i="7"/>
  <c r="S93" i="7" s="1"/>
  <c r="U92" i="7"/>
  <c r="P92" i="7"/>
  <c r="S92" i="7" s="1"/>
  <c r="U90" i="7"/>
  <c r="P90" i="7"/>
  <c r="S90" i="7" s="1"/>
  <c r="U89" i="7"/>
  <c r="P89" i="7"/>
  <c r="S89" i="7" s="1"/>
  <c r="U88" i="7"/>
  <c r="P88" i="7"/>
  <c r="S88" i="7" s="1"/>
  <c r="U87" i="7"/>
  <c r="P87" i="7"/>
  <c r="S87" i="7" s="1"/>
  <c r="U86" i="7"/>
  <c r="P86" i="7"/>
  <c r="S86" i="7" s="1"/>
  <c r="U85" i="7"/>
  <c r="P85" i="7"/>
  <c r="S85" i="7" s="1"/>
  <c r="U84" i="7"/>
  <c r="P84" i="7"/>
  <c r="S84" i="7" s="1"/>
  <c r="U83" i="7"/>
  <c r="P83" i="7"/>
  <c r="S83" i="7" s="1"/>
  <c r="U82" i="7"/>
  <c r="P82" i="7"/>
  <c r="S82" i="7" s="1"/>
  <c r="U81" i="7"/>
  <c r="P81" i="7"/>
  <c r="S81" i="7" s="1"/>
  <c r="U80" i="7"/>
  <c r="P80" i="7"/>
  <c r="S80" i="7" s="1"/>
  <c r="U79" i="7"/>
  <c r="P79" i="7"/>
  <c r="S79" i="7" s="1"/>
  <c r="U78" i="7"/>
  <c r="P78" i="7"/>
  <c r="S78" i="7" s="1"/>
  <c r="U77" i="7"/>
  <c r="P77" i="7"/>
  <c r="S77" i="7" s="1"/>
  <c r="U76" i="7"/>
  <c r="P76" i="7"/>
  <c r="S76" i="7" s="1"/>
  <c r="U75" i="7"/>
  <c r="P75" i="7"/>
  <c r="S75" i="7" s="1"/>
  <c r="U73" i="7"/>
  <c r="P73" i="7"/>
  <c r="S73" i="7" s="1"/>
  <c r="U72" i="7"/>
  <c r="P72" i="7"/>
  <c r="S72" i="7" s="1"/>
  <c r="U71" i="7"/>
  <c r="P71" i="7"/>
  <c r="S71" i="7" s="1"/>
  <c r="G71" i="7"/>
  <c r="J71" i="7" s="1"/>
  <c r="V71" i="7" s="1"/>
  <c r="G72" i="7"/>
  <c r="J72" i="7" s="1"/>
  <c r="V72" i="7" s="1"/>
  <c r="G73" i="7"/>
  <c r="J73" i="7" s="1"/>
  <c r="V73" i="7" s="1"/>
  <c r="G75" i="7"/>
  <c r="J75" i="7" s="1"/>
  <c r="G76" i="7"/>
  <c r="J76" i="7" s="1"/>
  <c r="G77" i="7"/>
  <c r="J77" i="7" s="1"/>
  <c r="V77" i="7" s="1"/>
  <c r="G78" i="7"/>
  <c r="G79" i="7"/>
  <c r="J79" i="7" s="1"/>
  <c r="G80" i="7"/>
  <c r="G81" i="7"/>
  <c r="J81" i="7" s="1"/>
  <c r="G82" i="7"/>
  <c r="J82" i="7"/>
  <c r="G83" i="7"/>
  <c r="J83" i="7" s="1"/>
  <c r="G84" i="7"/>
  <c r="J84" i="7" s="1"/>
  <c r="G85" i="7"/>
  <c r="J85" i="7" s="1"/>
  <c r="V85" i="7" s="1"/>
  <c r="G86" i="7"/>
  <c r="T86" i="7" s="1"/>
  <c r="G87" i="7"/>
  <c r="J87" i="7" s="1"/>
  <c r="V87" i="7" s="1"/>
  <c r="G88" i="7"/>
  <c r="T88" i="7" s="1"/>
  <c r="G89" i="7"/>
  <c r="J89" i="7" s="1"/>
  <c r="V89" i="7" s="1"/>
  <c r="G90" i="7"/>
  <c r="T90" i="7" s="1"/>
  <c r="J90" i="7"/>
  <c r="V90" i="7" s="1"/>
  <c r="G92" i="7"/>
  <c r="J92" i="7" s="1"/>
  <c r="G93" i="7"/>
  <c r="J93" i="7" s="1"/>
  <c r="G94" i="7"/>
  <c r="G95" i="7"/>
  <c r="J95" i="7" s="1"/>
  <c r="G96" i="7"/>
  <c r="G97" i="7"/>
  <c r="J97" i="7" s="1"/>
  <c r="V97" i="7" s="1"/>
  <c r="G98" i="7"/>
  <c r="J98" i="7"/>
  <c r="G99" i="7"/>
  <c r="J99" i="7" s="1"/>
  <c r="P50" i="7"/>
  <c r="P51" i="7"/>
  <c r="P52" i="7"/>
  <c r="T71" i="7" l="1"/>
  <c r="T73" i="7"/>
  <c r="T89" i="7"/>
  <c r="J88" i="7"/>
  <c r="V88" i="7" s="1"/>
  <c r="V95" i="7"/>
  <c r="V98" i="7"/>
  <c r="V93" i="7"/>
  <c r="T98" i="7"/>
  <c r="T94" i="7"/>
  <c r="V99" i="7"/>
  <c r="T96" i="7"/>
  <c r="V92" i="7"/>
  <c r="T95" i="7"/>
  <c r="J96" i="7"/>
  <c r="V96" i="7" s="1"/>
  <c r="T92" i="7"/>
  <c r="T82" i="7"/>
  <c r="T78" i="7"/>
  <c r="V84" i="7"/>
  <c r="T80" i="7"/>
  <c r="V83" i="7"/>
  <c r="V81" i="7"/>
  <c r="V76" i="7"/>
  <c r="V82" i="7"/>
  <c r="V79" i="7"/>
  <c r="V75" i="7"/>
  <c r="T76" i="7"/>
  <c r="J80" i="7"/>
  <c r="V80" i="7" s="1"/>
  <c r="T79" i="7"/>
  <c r="T72" i="7"/>
  <c r="T93" i="7"/>
  <c r="J94" i="7"/>
  <c r="V94" i="7" s="1"/>
  <c r="J86" i="7"/>
  <c r="V86" i="7" s="1"/>
  <c r="J78" i="7"/>
  <c r="V78" i="7" s="1"/>
  <c r="T84" i="7"/>
  <c r="T85" i="7"/>
  <c r="T87" i="7"/>
  <c r="T75" i="7"/>
  <c r="T77" i="7"/>
  <c r="T81" i="7"/>
  <c r="T83" i="7"/>
  <c r="T97" i="7"/>
  <c r="T99" i="7"/>
  <c r="P38" i="7" l="1"/>
  <c r="S38" i="7" s="1"/>
  <c r="U38" i="7"/>
  <c r="P39" i="7"/>
  <c r="S39" i="7" s="1"/>
  <c r="U39" i="7"/>
  <c r="P40" i="7"/>
  <c r="S40" i="7" s="1"/>
  <c r="U40" i="7"/>
  <c r="P41" i="7"/>
  <c r="S41" i="7" s="1"/>
  <c r="U41" i="7"/>
  <c r="P42" i="7"/>
  <c r="S42" i="7" s="1"/>
  <c r="U42" i="7"/>
  <c r="P43" i="7"/>
  <c r="S43" i="7" s="1"/>
  <c r="U43" i="7"/>
  <c r="P44" i="7"/>
  <c r="S44" i="7" s="1"/>
  <c r="U44" i="7"/>
  <c r="P45" i="7"/>
  <c r="S45" i="7" s="1"/>
  <c r="U45" i="7"/>
  <c r="P46" i="7"/>
  <c r="S46" i="7" s="1"/>
  <c r="U46" i="7"/>
  <c r="P47" i="7"/>
  <c r="S47" i="7" s="1"/>
  <c r="U47" i="7"/>
  <c r="P48" i="7"/>
  <c r="S48" i="7" s="1"/>
  <c r="U48" i="7"/>
  <c r="P49" i="7"/>
  <c r="S49" i="7" s="1"/>
  <c r="U49" i="7"/>
  <c r="S50" i="7"/>
  <c r="U50" i="7"/>
  <c r="S51" i="7"/>
  <c r="U51" i="7"/>
  <c r="S52" i="7"/>
  <c r="U52" i="7"/>
  <c r="P53" i="7"/>
  <c r="S53" i="7" s="1"/>
  <c r="U53" i="7"/>
  <c r="P54" i="7"/>
  <c r="S54" i="7" s="1"/>
  <c r="U54" i="7"/>
  <c r="P55" i="7"/>
  <c r="S55" i="7" s="1"/>
  <c r="U55" i="7"/>
  <c r="P57" i="7"/>
  <c r="S57" i="7" s="1"/>
  <c r="U57" i="7"/>
  <c r="P58" i="7"/>
  <c r="S58" i="7" s="1"/>
  <c r="U58" i="7"/>
  <c r="P59" i="7"/>
  <c r="S59" i="7" s="1"/>
  <c r="U59" i="7"/>
  <c r="P60" i="7"/>
  <c r="S60" i="7" s="1"/>
  <c r="U60" i="7"/>
  <c r="P61" i="7"/>
  <c r="S61" i="7" s="1"/>
  <c r="U61" i="7"/>
  <c r="P62" i="7"/>
  <c r="S62" i="7" s="1"/>
  <c r="U62" i="7"/>
  <c r="P63" i="7"/>
  <c r="S63" i="7" s="1"/>
  <c r="U63" i="7"/>
  <c r="P64" i="7"/>
  <c r="S64" i="7" s="1"/>
  <c r="U64" i="7"/>
  <c r="P65" i="7"/>
  <c r="S65" i="7" s="1"/>
  <c r="U65" i="7"/>
  <c r="U66" i="7"/>
  <c r="S67" i="7"/>
  <c r="U67" i="7"/>
  <c r="P68" i="7"/>
  <c r="S68" i="7" s="1"/>
  <c r="U68" i="7"/>
  <c r="P69" i="7"/>
  <c r="S69" i="7" s="1"/>
  <c r="U69" i="7"/>
  <c r="P70" i="7"/>
  <c r="S70" i="7" s="1"/>
  <c r="U70" i="7"/>
  <c r="P100" i="7"/>
  <c r="S100" i="7" s="1"/>
  <c r="U100" i="7"/>
  <c r="P101" i="7"/>
  <c r="S101" i="7" s="1"/>
  <c r="U101" i="7"/>
  <c r="P102" i="7"/>
  <c r="S102" i="7" s="1"/>
  <c r="U102" i="7"/>
  <c r="P103" i="7"/>
  <c r="S103" i="7" s="1"/>
  <c r="U103" i="7"/>
  <c r="P104" i="7"/>
  <c r="S104" i="7" s="1"/>
  <c r="U104" i="7"/>
  <c r="G38" i="7"/>
  <c r="T38" i="7" s="1"/>
  <c r="G39" i="7"/>
  <c r="J39" i="7" s="1"/>
  <c r="G40" i="7"/>
  <c r="J40" i="7" s="1"/>
  <c r="V40" i="7" s="1"/>
  <c r="G41" i="7"/>
  <c r="J41" i="7" s="1"/>
  <c r="G42" i="7"/>
  <c r="G43" i="7"/>
  <c r="J43" i="7" s="1"/>
  <c r="G44" i="7"/>
  <c r="T44" i="7" s="1"/>
  <c r="G45" i="7"/>
  <c r="J45" i="7" s="1"/>
  <c r="G46" i="7"/>
  <c r="J46" i="7" s="1"/>
  <c r="G47" i="7"/>
  <c r="J47" i="7" s="1"/>
  <c r="G48" i="7"/>
  <c r="G49" i="7"/>
  <c r="J49" i="7" s="1"/>
  <c r="G50" i="7"/>
  <c r="J50" i="7" s="1"/>
  <c r="V50" i="7" s="1"/>
  <c r="G51" i="7"/>
  <c r="J51" i="7" s="1"/>
  <c r="G52" i="7"/>
  <c r="J52" i="7" s="1"/>
  <c r="G53" i="7"/>
  <c r="T53" i="7" s="1"/>
  <c r="G54" i="7"/>
  <c r="J54" i="7" s="1"/>
  <c r="V54" i="7" s="1"/>
  <c r="G55" i="7"/>
  <c r="T55" i="7" s="1"/>
  <c r="G57" i="7"/>
  <c r="T57" i="7" s="1"/>
  <c r="G58" i="7"/>
  <c r="J58" i="7" s="1"/>
  <c r="G59" i="7"/>
  <c r="G60" i="7"/>
  <c r="J60" i="7" s="1"/>
  <c r="G61" i="7"/>
  <c r="T61" i="7" s="1"/>
  <c r="G62" i="7"/>
  <c r="J62" i="7" s="1"/>
  <c r="G63" i="7"/>
  <c r="G64" i="7"/>
  <c r="J64" i="7" s="1"/>
  <c r="G65" i="7"/>
  <c r="G66" i="7"/>
  <c r="J66" i="7" s="1"/>
  <c r="G67" i="7"/>
  <c r="G68" i="7"/>
  <c r="J68" i="7" s="1"/>
  <c r="V68" i="7" s="1"/>
  <c r="G69" i="7"/>
  <c r="T69" i="7" s="1"/>
  <c r="G70" i="7"/>
  <c r="J70" i="7" s="1"/>
  <c r="V70" i="7" s="1"/>
  <c r="G100" i="7"/>
  <c r="G101" i="7"/>
  <c r="J101" i="7" s="1"/>
  <c r="G102" i="7"/>
  <c r="T102" i="7" s="1"/>
  <c r="G103" i="7"/>
  <c r="J103" i="7" s="1"/>
  <c r="G104" i="7"/>
  <c r="G26" i="7"/>
  <c r="P26" i="7"/>
  <c r="S26" i="7" s="1"/>
  <c r="U26" i="7"/>
  <c r="P27" i="7"/>
  <c r="S27" i="7" s="1"/>
  <c r="T27" i="7"/>
  <c r="U27" i="7"/>
  <c r="V27" i="7"/>
  <c r="P28" i="7"/>
  <c r="S28" i="7" s="1"/>
  <c r="T28" i="7"/>
  <c r="U28" i="7"/>
  <c r="P30" i="7"/>
  <c r="S30" i="7" s="1"/>
  <c r="U30" i="7"/>
  <c r="P31" i="7"/>
  <c r="S31" i="7" s="1"/>
  <c r="U31" i="7"/>
  <c r="P32" i="7"/>
  <c r="S32" i="7" s="1"/>
  <c r="U32" i="7"/>
  <c r="P33" i="7"/>
  <c r="S33" i="7" s="1"/>
  <c r="U33" i="7"/>
  <c r="P34" i="7"/>
  <c r="S34" i="7" s="1"/>
  <c r="U34" i="7"/>
  <c r="P36" i="7"/>
  <c r="S36" i="7" s="1"/>
  <c r="U36" i="7"/>
  <c r="P37" i="7"/>
  <c r="S37" i="7" s="1"/>
  <c r="U37" i="7"/>
  <c r="P105" i="7"/>
  <c r="S105" i="7" s="1"/>
  <c r="U105" i="7"/>
  <c r="P106" i="7"/>
  <c r="S106" i="7" s="1"/>
  <c r="U106" i="7"/>
  <c r="P107" i="7"/>
  <c r="S107" i="7" s="1"/>
  <c r="U107" i="7"/>
  <c r="P108" i="7"/>
  <c r="S108" i="7" s="1"/>
  <c r="U108" i="7"/>
  <c r="P109" i="7"/>
  <c r="S109" i="7" s="1"/>
  <c r="U109" i="7"/>
  <c r="P110" i="7"/>
  <c r="S110" i="7" s="1"/>
  <c r="U110" i="7"/>
  <c r="P111" i="7"/>
  <c r="S111" i="7" s="1"/>
  <c r="U111" i="7"/>
  <c r="P112" i="7"/>
  <c r="S112" i="7" s="1"/>
  <c r="U112" i="7"/>
  <c r="P113" i="7"/>
  <c r="S113" i="7" s="1"/>
  <c r="U113" i="7"/>
  <c r="P114" i="7"/>
  <c r="S114" i="7" s="1"/>
  <c r="U114" i="7"/>
  <c r="P115" i="7"/>
  <c r="S115" i="7" s="1"/>
  <c r="U115" i="7"/>
  <c r="P116" i="7"/>
  <c r="S116" i="7" s="1"/>
  <c r="U116" i="7"/>
  <c r="V28" i="7"/>
  <c r="G30" i="7"/>
  <c r="G31" i="7"/>
  <c r="J31" i="7" s="1"/>
  <c r="G32" i="7"/>
  <c r="G33" i="7"/>
  <c r="J33" i="7" s="1"/>
  <c r="G34" i="7"/>
  <c r="J34" i="7" s="1"/>
  <c r="G36" i="7"/>
  <c r="G37" i="7"/>
  <c r="J37" i="7" s="1"/>
  <c r="G105" i="7"/>
  <c r="T105" i="7" s="1"/>
  <c r="G106" i="7"/>
  <c r="J106" i="7" s="1"/>
  <c r="G107" i="7"/>
  <c r="G108" i="7"/>
  <c r="J108" i="7" s="1"/>
  <c r="G109" i="7"/>
  <c r="T109" i="7" s="1"/>
  <c r="G110" i="7"/>
  <c r="J110" i="7" s="1"/>
  <c r="V110" i="7" s="1"/>
  <c r="G111" i="7"/>
  <c r="T111" i="7" s="1"/>
  <c r="G112" i="7"/>
  <c r="J112" i="7" s="1"/>
  <c r="V112" i="7" s="1"/>
  <c r="G113" i="7"/>
  <c r="T113" i="7" s="1"/>
  <c r="G114" i="7"/>
  <c r="J114" i="7" s="1"/>
  <c r="V114" i="7" s="1"/>
  <c r="G115" i="7"/>
  <c r="T115" i="7" s="1"/>
  <c r="G116" i="7"/>
  <c r="J116" i="7" s="1"/>
  <c r="V116" i="7" s="1"/>
  <c r="S17" i="7"/>
  <c r="S15" i="7"/>
  <c r="S16" i="7"/>
  <c r="S18" i="7"/>
  <c r="P8" i="7"/>
  <c r="S8" i="7" s="1"/>
  <c r="U8" i="7"/>
  <c r="P9" i="7"/>
  <c r="S9" i="7" s="1"/>
  <c r="U9" i="7"/>
  <c r="P10" i="7"/>
  <c r="S10" i="7" s="1"/>
  <c r="U10" i="7"/>
  <c r="P11" i="7"/>
  <c r="S11" i="7" s="1"/>
  <c r="U11" i="7"/>
  <c r="P12" i="7"/>
  <c r="S12" i="7" s="1"/>
  <c r="U12" i="7"/>
  <c r="P13" i="7"/>
  <c r="S13" i="7" s="1"/>
  <c r="U13" i="7"/>
  <c r="P14" i="7"/>
  <c r="S14" i="7" s="1"/>
  <c r="U14" i="7"/>
  <c r="U15" i="7"/>
  <c r="U16" i="7"/>
  <c r="U17" i="7"/>
  <c r="U18" i="7"/>
  <c r="P19" i="7"/>
  <c r="S19" i="7" s="1"/>
  <c r="U19" i="7"/>
  <c r="P20" i="7"/>
  <c r="S20" i="7" s="1"/>
  <c r="U20" i="7"/>
  <c r="P21" i="7"/>
  <c r="S21" i="7" s="1"/>
  <c r="U21" i="7"/>
  <c r="P22" i="7"/>
  <c r="S22" i="7" s="1"/>
  <c r="U22" i="7"/>
  <c r="P23" i="7"/>
  <c r="S23" i="7" s="1"/>
  <c r="U23" i="7"/>
  <c r="G8" i="7"/>
  <c r="J8" i="7" s="1"/>
  <c r="G9" i="7"/>
  <c r="J9" i="7" s="1"/>
  <c r="G10" i="7"/>
  <c r="G11" i="7"/>
  <c r="J11" i="7" s="1"/>
  <c r="G12" i="7"/>
  <c r="J12" i="7" s="1"/>
  <c r="G13" i="7"/>
  <c r="J13" i="7" s="1"/>
  <c r="G14" i="7"/>
  <c r="J14" i="7"/>
  <c r="G15" i="7"/>
  <c r="J15" i="7" s="1"/>
  <c r="G16" i="7"/>
  <c r="G17" i="7"/>
  <c r="J17" i="7" s="1"/>
  <c r="G18" i="7"/>
  <c r="J18" i="7" s="1"/>
  <c r="G19" i="7"/>
  <c r="J19" i="7" s="1"/>
  <c r="V19" i="7" s="1"/>
  <c r="G20" i="7"/>
  <c r="T20" i="7" s="1"/>
  <c r="G21" i="7"/>
  <c r="J21" i="7" s="1"/>
  <c r="V21" i="7" s="1"/>
  <c r="G22" i="7"/>
  <c r="T22" i="7" s="1"/>
  <c r="G23" i="7"/>
  <c r="J23" i="7" s="1"/>
  <c r="V23" i="7" s="1"/>
  <c r="G6" i="6"/>
  <c r="J6" i="6" s="1"/>
  <c r="G7" i="6"/>
  <c r="J7" i="6"/>
  <c r="G8" i="6"/>
  <c r="J8" i="6" s="1"/>
  <c r="G9" i="6"/>
  <c r="J9" i="6"/>
  <c r="G10" i="6"/>
  <c r="J10" i="6" s="1"/>
  <c r="G11" i="6"/>
  <c r="J11" i="6"/>
  <c r="G12" i="6"/>
  <c r="J12" i="6" s="1"/>
  <c r="G13" i="6"/>
  <c r="J13" i="6"/>
  <c r="G14" i="6"/>
  <c r="J14" i="6" s="1"/>
  <c r="G15" i="6"/>
  <c r="J15" i="6"/>
  <c r="G16" i="4"/>
  <c r="J16" i="4"/>
  <c r="G17" i="4"/>
  <c r="J17" i="4" s="1"/>
  <c r="G18" i="4"/>
  <c r="J18" i="4"/>
  <c r="G19" i="4"/>
  <c r="J19" i="4" s="1"/>
  <c r="G20" i="4"/>
  <c r="J20" i="4" s="1"/>
  <c r="G21" i="4"/>
  <c r="J21" i="4" s="1"/>
  <c r="G6" i="4"/>
  <c r="J6" i="4" s="1"/>
  <c r="G7" i="4"/>
  <c r="J7" i="4" s="1"/>
  <c r="G8" i="4"/>
  <c r="J8" i="4" s="1"/>
  <c r="G9" i="4"/>
  <c r="J9" i="4" s="1"/>
  <c r="G10" i="4"/>
  <c r="J10" i="4" s="1"/>
  <c r="G11" i="4"/>
  <c r="J11" i="4" s="1"/>
  <c r="G12" i="4"/>
  <c r="J12" i="4"/>
  <c r="G13" i="4"/>
  <c r="J13" i="4" s="1"/>
  <c r="G14" i="4"/>
  <c r="J14" i="4" s="1"/>
  <c r="G15" i="4"/>
  <c r="J15" i="4" s="1"/>
  <c r="G22" i="4"/>
  <c r="J22" i="4" s="1"/>
  <c r="G23" i="4"/>
  <c r="J23" i="4" s="1"/>
  <c r="G24" i="4"/>
  <c r="J24" i="4" s="1"/>
  <c r="G25" i="4"/>
  <c r="J25" i="4" s="1"/>
  <c r="G26" i="4"/>
  <c r="J26" i="4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49" i="5"/>
  <c r="J49" i="5" s="1"/>
  <c r="G50" i="5"/>
  <c r="J50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30" i="5"/>
  <c r="J30" i="5" s="1"/>
  <c r="G31" i="5"/>
  <c r="J31" i="5" s="1"/>
  <c r="G32" i="5"/>
  <c r="J32" i="5" s="1"/>
  <c r="G33" i="5"/>
  <c r="J33" i="5" s="1"/>
  <c r="G34" i="5"/>
  <c r="J34" i="5" s="1"/>
  <c r="G36" i="5"/>
  <c r="J36" i="5" s="1"/>
  <c r="G37" i="5"/>
  <c r="J37" i="5" s="1"/>
  <c r="G62" i="5"/>
  <c r="J62" i="5" s="1"/>
  <c r="G63" i="5"/>
  <c r="J63" i="5" s="1"/>
  <c r="G79" i="5"/>
  <c r="J79" i="5" s="1"/>
  <c r="G80" i="5"/>
  <c r="J80" i="5" s="1"/>
  <c r="V101" i="7" l="1"/>
  <c r="J20" i="7"/>
  <c r="V20" i="7" s="1"/>
  <c r="T107" i="7"/>
  <c r="V103" i="7"/>
  <c r="V106" i="7"/>
  <c r="V108" i="7"/>
  <c r="T104" i="7"/>
  <c r="T100" i="7"/>
  <c r="J105" i="7"/>
  <c r="V105" i="7" s="1"/>
  <c r="J115" i="7"/>
  <c r="V115" i="7" s="1"/>
  <c r="V66" i="7"/>
  <c r="V62" i="7"/>
  <c r="V64" i="7"/>
  <c r="T59" i="7"/>
  <c r="V58" i="7"/>
  <c r="V60" i="7"/>
  <c r="T67" i="7"/>
  <c r="T65" i="7"/>
  <c r="J67" i="7"/>
  <c r="V67" i="7" s="1"/>
  <c r="J69" i="7"/>
  <c r="V69" i="7" s="1"/>
  <c r="T63" i="7"/>
  <c r="J104" i="7"/>
  <c r="V104" i="7" s="1"/>
  <c r="J53" i="7"/>
  <c r="V53" i="7" s="1"/>
  <c r="J61" i="7"/>
  <c r="V61" i="7" s="1"/>
  <c r="V52" i="7"/>
  <c r="J22" i="7"/>
  <c r="V22" i="7" s="1"/>
  <c r="J111" i="7"/>
  <c r="V111" i="7" s="1"/>
  <c r="J100" i="7"/>
  <c r="V100" i="7" s="1"/>
  <c r="J63" i="7"/>
  <c r="V63" i="7" s="1"/>
  <c r="J55" i="7"/>
  <c r="V55" i="7" s="1"/>
  <c r="T101" i="7"/>
  <c r="T66" i="7"/>
  <c r="T54" i="7"/>
  <c r="J102" i="7"/>
  <c r="V102" i="7" s="1"/>
  <c r="J65" i="7"/>
  <c r="V65" i="7" s="1"/>
  <c r="J57" i="7"/>
  <c r="V57" i="7" s="1"/>
  <c r="T70" i="7"/>
  <c r="T60" i="7"/>
  <c r="T23" i="7"/>
  <c r="T21" i="7"/>
  <c r="T19" i="7"/>
  <c r="J59" i="7"/>
  <c r="V59" i="7" s="1"/>
  <c r="T103" i="7"/>
  <c r="T64" i="7"/>
  <c r="T58" i="7"/>
  <c r="T68" i="7"/>
  <c r="T62" i="7"/>
  <c r="T48" i="7"/>
  <c r="V47" i="7"/>
  <c r="V37" i="7"/>
  <c r="T36" i="7"/>
  <c r="V43" i="7"/>
  <c r="V39" i="7"/>
  <c r="V46" i="7"/>
  <c r="T42" i="7"/>
  <c r="V51" i="7"/>
  <c r="V49" i="7"/>
  <c r="V45" i="7"/>
  <c r="V41" i="7"/>
  <c r="T51" i="7"/>
  <c r="T46" i="7"/>
  <c r="T41" i="7"/>
  <c r="J44" i="7"/>
  <c r="V44" i="7" s="1"/>
  <c r="T50" i="7"/>
  <c r="J42" i="7"/>
  <c r="V42" i="7" s="1"/>
  <c r="T45" i="7"/>
  <c r="T40" i="7"/>
  <c r="T39" i="7"/>
  <c r="J36" i="7"/>
  <c r="V36" i="7" s="1"/>
  <c r="J38" i="7"/>
  <c r="V38" i="7" s="1"/>
  <c r="T49" i="7"/>
  <c r="T43" i="7"/>
  <c r="J48" i="7"/>
  <c r="V48" i="7" s="1"/>
  <c r="T52" i="7"/>
  <c r="T47" i="7"/>
  <c r="J113" i="7"/>
  <c r="V113" i="7" s="1"/>
  <c r="J107" i="7"/>
  <c r="V107" i="7" s="1"/>
  <c r="T112" i="7"/>
  <c r="T108" i="7"/>
  <c r="T106" i="7"/>
  <c r="T116" i="7"/>
  <c r="T110" i="7"/>
  <c r="J109" i="7"/>
  <c r="V109" i="7" s="1"/>
  <c r="T114" i="7"/>
  <c r="T37" i="7"/>
  <c r="V33" i="7"/>
  <c r="T30" i="7"/>
  <c r="V34" i="7"/>
  <c r="T32" i="7"/>
  <c r="T34" i="7"/>
  <c r="V31" i="7"/>
  <c r="J32" i="7"/>
  <c r="V32" i="7" s="1"/>
  <c r="T31" i="7"/>
  <c r="J30" i="7"/>
  <c r="V30" i="7" s="1"/>
  <c r="T33" i="7"/>
  <c r="T26" i="7"/>
  <c r="J26" i="7"/>
  <c r="V26" i="7" s="1"/>
  <c r="T14" i="7"/>
  <c r="T16" i="7"/>
  <c r="V13" i="7"/>
  <c r="T10" i="7"/>
  <c r="V9" i="7"/>
  <c r="V17" i="7"/>
  <c r="V18" i="7"/>
  <c r="V15" i="7"/>
  <c r="V12" i="7"/>
  <c r="V8" i="7"/>
  <c r="T18" i="7"/>
  <c r="V14" i="7"/>
  <c r="V11" i="7"/>
  <c r="T8" i="7"/>
  <c r="J16" i="7"/>
  <c r="V16" i="7" s="1"/>
  <c r="J10" i="7"/>
  <c r="V10" i="7" s="1"/>
  <c r="T13" i="7"/>
  <c r="T17" i="7"/>
  <c r="T12" i="7"/>
  <c r="T11" i="7"/>
  <c r="T15" i="7"/>
  <c r="T9" i="7"/>
  <c r="G6" i="5" l="1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20" i="5"/>
  <c r="J20" i="5" s="1"/>
  <c r="G21" i="5"/>
  <c r="J21" i="5" s="1"/>
  <c r="G22" i="5"/>
  <c r="J22" i="5" s="1"/>
  <c r="G24" i="5"/>
  <c r="J24" i="5" s="1"/>
  <c r="G25" i="5"/>
  <c r="J25" i="5" s="1"/>
  <c r="G26" i="5"/>
  <c r="J26" i="5" s="1"/>
  <c r="G27" i="5"/>
  <c r="J27" i="5" s="1"/>
  <c r="G28" i="5"/>
  <c r="J28" i="5" s="1"/>
  <c r="U137" i="7"/>
  <c r="P137" i="7"/>
  <c r="S137" i="7" s="1"/>
  <c r="G137" i="7"/>
  <c r="J137" i="7" s="1"/>
  <c r="U136" i="7"/>
  <c r="P136" i="7"/>
  <c r="S136" i="7" s="1"/>
  <c r="G136" i="7"/>
  <c r="J136" i="7" s="1"/>
  <c r="U135" i="7"/>
  <c r="P135" i="7"/>
  <c r="S135" i="7" s="1"/>
  <c r="G135" i="7"/>
  <c r="U134" i="7"/>
  <c r="P134" i="7"/>
  <c r="S134" i="7" s="1"/>
  <c r="G134" i="7"/>
  <c r="J134" i="7" s="1"/>
  <c r="U133" i="7"/>
  <c r="P133" i="7"/>
  <c r="S133" i="7" s="1"/>
  <c r="G133" i="7"/>
  <c r="J133" i="7" s="1"/>
  <c r="U132" i="7"/>
  <c r="P132" i="7"/>
  <c r="S132" i="7" s="1"/>
  <c r="G132" i="7"/>
  <c r="J132" i="7" s="1"/>
  <c r="U131" i="7"/>
  <c r="P131" i="7"/>
  <c r="S131" i="7" s="1"/>
  <c r="G131" i="7"/>
  <c r="U130" i="7"/>
  <c r="P130" i="7"/>
  <c r="S130" i="7" s="1"/>
  <c r="G130" i="7"/>
  <c r="J130" i="7" s="1"/>
  <c r="U129" i="7"/>
  <c r="P129" i="7"/>
  <c r="S129" i="7" s="1"/>
  <c r="G129" i="7"/>
  <c r="J129" i="7" s="1"/>
  <c r="U128" i="7"/>
  <c r="P128" i="7"/>
  <c r="S128" i="7" s="1"/>
  <c r="G128" i="7"/>
  <c r="J128" i="7" s="1"/>
  <c r="U127" i="7"/>
  <c r="P127" i="7"/>
  <c r="S127" i="7" s="1"/>
  <c r="G127" i="7"/>
  <c r="U126" i="7"/>
  <c r="P126" i="7"/>
  <c r="S126" i="7" s="1"/>
  <c r="G126" i="7"/>
  <c r="J126" i="7" s="1"/>
  <c r="U125" i="7"/>
  <c r="P125" i="7"/>
  <c r="S125" i="7" s="1"/>
  <c r="G125" i="7"/>
  <c r="J125" i="7" s="1"/>
  <c r="U124" i="7"/>
  <c r="P124" i="7"/>
  <c r="S124" i="7" s="1"/>
  <c r="G124" i="7"/>
  <c r="J124" i="7" s="1"/>
  <c r="U123" i="7"/>
  <c r="P123" i="7"/>
  <c r="S123" i="7" s="1"/>
  <c r="G123" i="7"/>
  <c r="U122" i="7"/>
  <c r="P122" i="7"/>
  <c r="S122" i="7" s="1"/>
  <c r="G122" i="7"/>
  <c r="J122" i="7" s="1"/>
  <c r="U121" i="7"/>
  <c r="P121" i="7"/>
  <c r="S121" i="7" s="1"/>
  <c r="G121" i="7"/>
  <c r="J121" i="7" s="1"/>
  <c r="U119" i="7"/>
  <c r="P119" i="7"/>
  <c r="S119" i="7" s="1"/>
  <c r="G119" i="7"/>
  <c r="J119" i="7" s="1"/>
  <c r="V119" i="7" s="1"/>
  <c r="U118" i="7"/>
  <c r="P118" i="7"/>
  <c r="S118" i="7" s="1"/>
  <c r="G118" i="7"/>
  <c r="T118" i="7" s="1"/>
  <c r="U117" i="7"/>
  <c r="P117" i="7"/>
  <c r="S117" i="7" s="1"/>
  <c r="G117" i="7"/>
  <c r="J117" i="7" s="1"/>
  <c r="V117" i="7" s="1"/>
  <c r="U24" i="7"/>
  <c r="P24" i="7"/>
  <c r="S24" i="7" s="1"/>
  <c r="G24" i="7"/>
  <c r="J24" i="7" s="1"/>
  <c r="O5" i="7"/>
  <c r="N5" i="7"/>
  <c r="M5" i="7"/>
  <c r="L5" i="7"/>
  <c r="F5" i="7"/>
  <c r="E5" i="7"/>
  <c r="D5" i="7"/>
  <c r="C5" i="7"/>
  <c r="G17" i="6"/>
  <c r="J17" i="6" s="1"/>
  <c r="J16" i="6"/>
  <c r="G16" i="6"/>
  <c r="G5" i="6"/>
  <c r="J5" i="6" s="1"/>
  <c r="F4" i="6"/>
  <c r="E4" i="6"/>
  <c r="D4" i="6"/>
  <c r="C4" i="6"/>
  <c r="G28" i="4"/>
  <c r="J28" i="4" s="1"/>
  <c r="G27" i="4"/>
  <c r="J27" i="4" s="1"/>
  <c r="G5" i="4"/>
  <c r="J5" i="4" s="1"/>
  <c r="F4" i="4"/>
  <c r="E4" i="4"/>
  <c r="D4" i="4"/>
  <c r="C4" i="4"/>
  <c r="F4" i="5"/>
  <c r="E4" i="5"/>
  <c r="D4" i="5"/>
  <c r="C4" i="5"/>
  <c r="T123" i="7" l="1"/>
  <c r="T131" i="7"/>
  <c r="T135" i="7"/>
  <c r="V136" i="7"/>
  <c r="V130" i="7"/>
  <c r="V128" i="7"/>
  <c r="V126" i="7"/>
  <c r="V122" i="7"/>
  <c r="T127" i="7"/>
  <c r="V134" i="7"/>
  <c r="V121" i="7"/>
  <c r="V125" i="7"/>
  <c r="V129" i="7"/>
  <c r="V133" i="7"/>
  <c r="V137" i="7"/>
  <c r="J123" i="7"/>
  <c r="V123" i="7" s="1"/>
  <c r="J131" i="7"/>
  <c r="V131" i="7" s="1"/>
  <c r="J127" i="7"/>
  <c r="V127" i="7" s="1"/>
  <c r="J135" i="7"/>
  <c r="V135" i="7" s="1"/>
  <c r="J118" i="7"/>
  <c r="V118" i="7" s="1"/>
  <c r="G4" i="6"/>
  <c r="G4" i="4"/>
  <c r="G4" i="5"/>
  <c r="V24" i="7"/>
  <c r="V124" i="7"/>
  <c r="V132" i="7"/>
  <c r="T117" i="7"/>
  <c r="T122" i="7"/>
  <c r="T126" i="7"/>
  <c r="T130" i="7"/>
  <c r="T134" i="7"/>
  <c r="T121" i="7"/>
  <c r="T125" i="7"/>
  <c r="T129" i="7"/>
  <c r="T133" i="7"/>
  <c r="T137" i="7"/>
  <c r="P5" i="7"/>
  <c r="T24" i="7"/>
  <c r="T119" i="7"/>
  <c r="T124" i="7"/>
  <c r="T128" i="7"/>
  <c r="T132" i="7"/>
  <c r="T136" i="7"/>
  <c r="G5" i="7"/>
  <c r="G78" i="3" l="1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76" i="3"/>
  <c r="J76" i="3" s="1"/>
  <c r="G77" i="3"/>
  <c r="J77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45" i="3"/>
  <c r="J45" i="3" s="1"/>
  <c r="G43" i="3"/>
  <c r="J43" i="3" s="1"/>
  <c r="G41" i="3"/>
  <c r="J41" i="3" s="1"/>
  <c r="G39" i="3"/>
  <c r="J39" i="3" s="1"/>
  <c r="G37" i="3"/>
  <c r="J37" i="3" s="1"/>
  <c r="G35" i="3"/>
  <c r="J35" i="3" s="1"/>
  <c r="G33" i="3"/>
  <c r="J33" i="3" s="1"/>
  <c r="G31" i="3"/>
  <c r="J31" i="3" s="1"/>
  <c r="G21" i="3"/>
  <c r="J21" i="3" s="1"/>
  <c r="G22" i="3"/>
  <c r="G23" i="3"/>
  <c r="G25" i="3"/>
  <c r="J25" i="3" s="1"/>
  <c r="G26" i="3"/>
  <c r="J26" i="3" s="1"/>
  <c r="G27" i="3"/>
  <c r="J27" i="3" s="1"/>
  <c r="G28" i="3"/>
  <c r="J28" i="3" s="1"/>
  <c r="G29" i="3"/>
  <c r="J29" i="3" s="1"/>
  <c r="G32" i="3"/>
  <c r="G34" i="3"/>
  <c r="J34" i="3" s="1"/>
  <c r="G36" i="3"/>
  <c r="J36" i="3" s="1"/>
  <c r="G38" i="3"/>
  <c r="G40" i="3"/>
  <c r="G42" i="3"/>
  <c r="J42" i="3" s="1"/>
  <c r="G44" i="3"/>
  <c r="J44" i="3" s="1"/>
  <c r="G46" i="3"/>
  <c r="J46" i="3" s="1"/>
  <c r="G18" i="3"/>
  <c r="J18" i="3" s="1"/>
  <c r="G17" i="3"/>
  <c r="J17" i="3" s="1"/>
  <c r="G14" i="3"/>
  <c r="J14" i="3" s="1"/>
  <c r="G13" i="3"/>
  <c r="J13" i="3" s="1"/>
  <c r="G10" i="3"/>
  <c r="J10" i="3" s="1"/>
  <c r="G9" i="3"/>
  <c r="J9" i="3" s="1"/>
  <c r="G7" i="3"/>
  <c r="J7" i="3" s="1"/>
  <c r="G8" i="3"/>
  <c r="J8" i="3" s="1"/>
  <c r="G11" i="3"/>
  <c r="J11" i="3" s="1"/>
  <c r="G12" i="3"/>
  <c r="J12" i="3" s="1"/>
  <c r="G15" i="3"/>
  <c r="J15" i="3" s="1"/>
  <c r="G16" i="3"/>
  <c r="J16" i="3" s="1"/>
  <c r="G19" i="3"/>
  <c r="J19" i="3" s="1"/>
  <c r="G47" i="3"/>
  <c r="J47" i="3" s="1"/>
  <c r="J40" i="3" l="1"/>
  <c r="J32" i="3"/>
  <c r="J38" i="3"/>
  <c r="G113" i="3"/>
  <c r="J113" i="3" s="1"/>
  <c r="G112" i="3"/>
  <c r="J112" i="3" s="1"/>
  <c r="G111" i="3"/>
  <c r="J111" i="3" s="1"/>
  <c r="G110" i="3"/>
  <c r="J110" i="3" s="1"/>
  <c r="G109" i="3"/>
  <c r="J109" i="3" s="1"/>
  <c r="G108" i="3"/>
  <c r="J108" i="3" s="1"/>
  <c r="G107" i="3"/>
  <c r="J107" i="3" s="1"/>
  <c r="G106" i="3"/>
  <c r="J106" i="3" s="1"/>
  <c r="G105" i="3"/>
  <c r="J105" i="3" s="1"/>
  <c r="G104" i="3"/>
  <c r="J104" i="3" s="1"/>
  <c r="G103" i="3"/>
  <c r="J103" i="3" s="1"/>
  <c r="G102" i="3"/>
  <c r="J102" i="3" s="1"/>
  <c r="G101" i="3"/>
  <c r="J101" i="3" s="1"/>
  <c r="G100" i="3"/>
  <c r="J100" i="3" s="1"/>
  <c r="G99" i="3"/>
  <c r="J99" i="3" s="1"/>
  <c r="G98" i="3"/>
  <c r="J98" i="3" s="1"/>
  <c r="G97" i="3"/>
  <c r="J97" i="3" s="1"/>
  <c r="F4" i="3"/>
  <c r="E4" i="3"/>
  <c r="D4" i="3"/>
  <c r="C4" i="3"/>
  <c r="G4" i="3" l="1"/>
  <c r="C9" i="1" l="1"/>
  <c r="C8" i="1"/>
  <c r="C7" i="1"/>
  <c r="F10" i="1" l="1"/>
  <c r="U9" i="9" l="1"/>
  <c r="U10" i="9"/>
  <c r="U11" i="9"/>
  <c r="U12" i="9"/>
  <c r="U13" i="9"/>
  <c r="U14" i="9"/>
  <c r="U15" i="9"/>
  <c r="U16" i="9"/>
  <c r="U17" i="9"/>
  <c r="U19" i="9"/>
  <c r="P9" i="9"/>
  <c r="S9" i="9" s="1"/>
  <c r="P10" i="9"/>
  <c r="S10" i="9" s="1"/>
  <c r="P11" i="9"/>
  <c r="S11" i="9" s="1"/>
  <c r="P12" i="9"/>
  <c r="S12" i="9" s="1"/>
  <c r="P13" i="9"/>
  <c r="S13" i="9" s="1"/>
  <c r="P14" i="9"/>
  <c r="S14" i="9" s="1"/>
  <c r="P15" i="9"/>
  <c r="S15" i="9" s="1"/>
  <c r="P16" i="9"/>
  <c r="S16" i="9" s="1"/>
  <c r="P17" i="9"/>
  <c r="S17" i="9" s="1"/>
  <c r="V17" i="9" s="1"/>
  <c r="P19" i="9"/>
  <c r="P21" i="9"/>
  <c r="S21" i="9" s="1"/>
  <c r="P22" i="9"/>
  <c r="S22" i="9" s="1"/>
  <c r="P23" i="9"/>
  <c r="S23" i="9" s="1"/>
  <c r="P25" i="9"/>
  <c r="S25" i="9" s="1"/>
  <c r="P27" i="9"/>
  <c r="S27" i="9" s="1"/>
  <c r="P29" i="9"/>
  <c r="P30" i="9"/>
  <c r="P31" i="9"/>
  <c r="P32" i="9"/>
  <c r="P33" i="9"/>
  <c r="P35" i="9"/>
  <c r="P36" i="9"/>
  <c r="P37" i="9"/>
  <c r="P38" i="9"/>
  <c r="P39" i="9"/>
  <c r="P40" i="9"/>
  <c r="S40" i="9" s="1"/>
  <c r="P41" i="9"/>
  <c r="S41" i="9" s="1"/>
  <c r="P42" i="9"/>
  <c r="S42" i="9" s="1"/>
  <c r="P44" i="9"/>
  <c r="P45" i="9"/>
  <c r="P47" i="9"/>
  <c r="P48" i="9"/>
  <c r="P49" i="9"/>
  <c r="P50" i="9"/>
  <c r="P51" i="9"/>
  <c r="P75" i="9"/>
  <c r="S75" i="9" s="1"/>
  <c r="P76" i="9"/>
  <c r="S76" i="9" s="1"/>
  <c r="P77" i="9"/>
  <c r="S77" i="9" s="1"/>
  <c r="P79" i="9"/>
  <c r="P100" i="9"/>
  <c r="S100" i="9" s="1"/>
  <c r="P101" i="9"/>
  <c r="S101" i="9" s="1"/>
  <c r="P102" i="9"/>
  <c r="S102" i="9" s="1"/>
  <c r="P103" i="9"/>
  <c r="S103" i="9" s="1"/>
  <c r="P104" i="9"/>
  <c r="S104" i="9" s="1"/>
  <c r="P105" i="9"/>
  <c r="S105" i="9" s="1"/>
  <c r="P106" i="9"/>
  <c r="S106" i="9" s="1"/>
  <c r="G9" i="9"/>
  <c r="G10" i="9"/>
  <c r="G11" i="9"/>
  <c r="G12" i="9"/>
  <c r="G13" i="9"/>
  <c r="G14" i="9"/>
  <c r="G15" i="9"/>
  <c r="G16" i="9"/>
  <c r="G19" i="9"/>
  <c r="J19" i="9" s="1"/>
  <c r="G21" i="9"/>
  <c r="T21" i="9" s="1"/>
  <c r="G22" i="9"/>
  <c r="G23" i="9"/>
  <c r="G25" i="9"/>
  <c r="U8" i="9"/>
  <c r="P8" i="9"/>
  <c r="S8" i="9" s="1"/>
  <c r="G8" i="9"/>
  <c r="U7" i="9"/>
  <c r="P7" i="9"/>
  <c r="S7" i="9" s="1"/>
  <c r="G7" i="9"/>
  <c r="J7" i="9" s="1"/>
  <c r="O5" i="9"/>
  <c r="N5" i="9"/>
  <c r="M5" i="9"/>
  <c r="L5" i="9"/>
  <c r="F5" i="9"/>
  <c r="E5" i="9"/>
  <c r="D5" i="9"/>
  <c r="C5" i="9"/>
  <c r="Z15" i="11"/>
  <c r="Z12" i="11"/>
  <c r="Z11" i="11"/>
  <c r="K13" i="11"/>
  <c r="K12" i="11"/>
  <c r="K10" i="11"/>
  <c r="K9" i="11"/>
  <c r="K17" i="11"/>
  <c r="Z17" i="11"/>
  <c r="S17" i="11"/>
  <c r="S15" i="11"/>
  <c r="K15" i="11"/>
  <c r="F15" i="11"/>
  <c r="Z14" i="11"/>
  <c r="S14" i="11"/>
  <c r="K14" i="11"/>
  <c r="F14" i="11"/>
  <c r="Z13" i="11"/>
  <c r="S13" i="11"/>
  <c r="F13" i="11"/>
  <c r="S12" i="11"/>
  <c r="F12" i="11"/>
  <c r="S11" i="11"/>
  <c r="K11" i="11"/>
  <c r="F11" i="11"/>
  <c r="Z10" i="11"/>
  <c r="S10" i="11"/>
  <c r="F10" i="11"/>
  <c r="Z9" i="11"/>
  <c r="S9" i="11"/>
  <c r="F9" i="11"/>
  <c r="Y7" i="11"/>
  <c r="X7" i="11"/>
  <c r="W7" i="11"/>
  <c r="U7" i="11"/>
  <c r="T7" i="11"/>
  <c r="R7" i="11"/>
  <c r="Q7" i="11"/>
  <c r="P7" i="11"/>
  <c r="O7" i="11"/>
  <c r="J7" i="11"/>
  <c r="H7" i="11"/>
  <c r="G7" i="11"/>
  <c r="E7" i="11"/>
  <c r="D7" i="11"/>
  <c r="C7" i="11"/>
  <c r="S79" i="9" l="1"/>
  <c r="V79" i="9" s="1"/>
  <c r="T79" i="9"/>
  <c r="S48" i="9"/>
  <c r="V48" i="9" s="1"/>
  <c r="T48" i="9"/>
  <c r="S51" i="9"/>
  <c r="V51" i="9" s="1"/>
  <c r="T51" i="9"/>
  <c r="S47" i="9"/>
  <c r="V47" i="9" s="1"/>
  <c r="T47" i="9"/>
  <c r="S50" i="9"/>
  <c r="V50" i="9" s="1"/>
  <c r="T50" i="9"/>
  <c r="S45" i="9"/>
  <c r="V45" i="9" s="1"/>
  <c r="T45" i="9"/>
  <c r="S49" i="9"/>
  <c r="V49" i="9" s="1"/>
  <c r="T49" i="9"/>
  <c r="S44" i="9"/>
  <c r="V44" i="9" s="1"/>
  <c r="T44" i="9"/>
  <c r="J23" i="9"/>
  <c r="V23" i="9" s="1"/>
  <c r="T23" i="9"/>
  <c r="J22" i="9"/>
  <c r="V22" i="9" s="1"/>
  <c r="T22" i="9"/>
  <c r="S38" i="9"/>
  <c r="V38" i="9" s="1"/>
  <c r="T38" i="9"/>
  <c r="S35" i="9"/>
  <c r="V35" i="9" s="1"/>
  <c r="T35" i="9"/>
  <c r="S36" i="9"/>
  <c r="V36" i="9" s="1"/>
  <c r="T36" i="9"/>
  <c r="S37" i="9"/>
  <c r="V37" i="9" s="1"/>
  <c r="T37" i="9"/>
  <c r="S39" i="9"/>
  <c r="V39" i="9" s="1"/>
  <c r="T39" i="9"/>
  <c r="S31" i="9"/>
  <c r="V31" i="9" s="1"/>
  <c r="T31" i="9"/>
  <c r="S30" i="9"/>
  <c r="V30" i="9" s="1"/>
  <c r="T30" i="9"/>
  <c r="S33" i="9"/>
  <c r="V33" i="9" s="1"/>
  <c r="T33" i="9"/>
  <c r="S29" i="9"/>
  <c r="V29" i="9" s="1"/>
  <c r="T29" i="9"/>
  <c r="S32" i="9"/>
  <c r="V32" i="9" s="1"/>
  <c r="T32" i="9"/>
  <c r="T25" i="9"/>
  <c r="T17" i="9"/>
  <c r="T14" i="9"/>
  <c r="T10" i="9"/>
  <c r="T13" i="9"/>
  <c r="T9" i="9"/>
  <c r="T19" i="9"/>
  <c r="T16" i="9"/>
  <c r="T12" i="9"/>
  <c r="J9" i="9"/>
  <c r="V9" i="9" s="1"/>
  <c r="J21" i="9"/>
  <c r="V21" i="9" s="1"/>
  <c r="J13" i="9"/>
  <c r="V13" i="9" s="1"/>
  <c r="J25" i="9"/>
  <c r="V25" i="9" s="1"/>
  <c r="J12" i="9"/>
  <c r="V12" i="9" s="1"/>
  <c r="J16" i="9"/>
  <c r="V16" i="9" s="1"/>
  <c r="J10" i="9"/>
  <c r="V10" i="9" s="1"/>
  <c r="S19" i="9"/>
  <c r="J14" i="9"/>
  <c r="V14" i="9" s="1"/>
  <c r="T15" i="9"/>
  <c r="J15" i="9"/>
  <c r="V15" i="9" s="1"/>
  <c r="T11" i="9"/>
  <c r="J11" i="9"/>
  <c r="V11" i="9" s="1"/>
  <c r="V19" i="9"/>
  <c r="T8" i="9"/>
  <c r="P5" i="9"/>
  <c r="V7" i="9"/>
  <c r="G5" i="9"/>
  <c r="J8" i="9"/>
  <c r="V8" i="9" s="1"/>
  <c r="T7" i="9"/>
  <c r="AA15" i="11"/>
  <c r="V7" i="11"/>
  <c r="AA17" i="11"/>
  <c r="AC11" i="11"/>
  <c r="AA10" i="11"/>
  <c r="AA11" i="11"/>
  <c r="AB11" i="11"/>
  <c r="AB12" i="11"/>
  <c r="AB14" i="11"/>
  <c r="L15" i="11"/>
  <c r="I7" i="11"/>
  <c r="AC14" i="11"/>
  <c r="S7" i="11"/>
  <c r="AC13" i="11"/>
  <c r="AC10" i="11"/>
  <c r="AA12" i="11"/>
  <c r="AA14" i="11"/>
  <c r="AC15" i="11"/>
  <c r="AC17" i="11"/>
  <c r="L11" i="11"/>
  <c r="AB10" i="11"/>
  <c r="AB15" i="11"/>
  <c r="AC9" i="11"/>
  <c r="AA13" i="11"/>
  <c r="L12" i="11"/>
  <c r="AC12" i="11"/>
  <c r="L9" i="11"/>
  <c r="F7" i="11"/>
  <c r="AB9" i="11"/>
  <c r="Z7" i="11"/>
  <c r="AA9" i="11"/>
  <c r="AB13" i="11"/>
  <c r="L13" i="11"/>
  <c r="K7" i="11"/>
  <c r="L10" i="11"/>
  <c r="L14" i="11"/>
  <c r="AB17" i="11"/>
  <c r="L17" i="11"/>
  <c r="AC7" i="11" l="1"/>
  <c r="AB7" i="11"/>
  <c r="AD14" i="11"/>
  <c r="AD15" i="11"/>
  <c r="AD17" i="11"/>
  <c r="AD11" i="11"/>
  <c r="AD10" i="11"/>
  <c r="AD13" i="11"/>
  <c r="AD12" i="11"/>
  <c r="L7" i="11"/>
  <c r="AD9" i="11"/>
  <c r="AA7" i="11"/>
  <c r="AD7" i="11" l="1"/>
  <c r="T28" i="2"/>
  <c r="K28" i="2"/>
  <c r="T26" i="2"/>
  <c r="K26" i="2"/>
  <c r="T25" i="2"/>
  <c r="K25" i="2"/>
  <c r="T24" i="2"/>
  <c r="K24" i="2"/>
  <c r="T23" i="2"/>
  <c r="K23" i="2"/>
  <c r="T22" i="2"/>
  <c r="K22" i="2"/>
  <c r="T21" i="2"/>
  <c r="K21" i="2"/>
  <c r="T20" i="2"/>
  <c r="K20" i="2"/>
  <c r="T19" i="2"/>
  <c r="K19" i="2"/>
  <c r="T18" i="2"/>
  <c r="K18" i="2"/>
  <c r="T17" i="2"/>
  <c r="K17" i="2"/>
  <c r="T16" i="2"/>
  <c r="K16" i="2"/>
  <c r="T15" i="2"/>
  <c r="K15" i="2"/>
  <c r="T13" i="2"/>
  <c r="K13" i="2"/>
  <c r="T12" i="2"/>
  <c r="K12" i="2"/>
  <c r="T11" i="2"/>
  <c r="K11" i="2"/>
  <c r="T10" i="2"/>
  <c r="K10" i="2"/>
  <c r="T9" i="2"/>
  <c r="K9" i="2"/>
  <c r="T8" i="2"/>
  <c r="K8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C6" i="2"/>
  <c r="U24" i="2" l="1"/>
  <c r="U26" i="2"/>
  <c r="U28" i="2"/>
  <c r="U15" i="2"/>
  <c r="U19" i="2"/>
  <c r="U23" i="2"/>
  <c r="U18" i="2"/>
  <c r="U22" i="2"/>
  <c r="U13" i="2"/>
  <c r="U8" i="2"/>
  <c r="U10" i="2"/>
  <c r="U12" i="2"/>
  <c r="U16" i="2"/>
  <c r="K6" i="2"/>
  <c r="T6" i="2"/>
  <c r="U21" i="2"/>
  <c r="U9" i="2"/>
  <c r="U11" i="2"/>
  <c r="U20" i="2"/>
  <c r="U25" i="2"/>
  <c r="U17" i="2"/>
  <c r="U6" i="2" l="1"/>
  <c r="U9" i="10" l="1"/>
  <c r="U10" i="10"/>
  <c r="U11" i="10"/>
  <c r="P9" i="10"/>
  <c r="S9" i="10" s="1"/>
  <c r="P10" i="10"/>
  <c r="S10" i="10" s="1"/>
  <c r="P11" i="10"/>
  <c r="S11" i="10" s="1"/>
  <c r="P22" i="10"/>
  <c r="S22" i="10" s="1"/>
  <c r="P23" i="10"/>
  <c r="S23" i="10" s="1"/>
  <c r="P24" i="10"/>
  <c r="S24" i="10" s="1"/>
  <c r="G9" i="10"/>
  <c r="J9" i="10" s="1"/>
  <c r="V9" i="10" s="1"/>
  <c r="G10" i="10"/>
  <c r="T10" i="10" s="1"/>
  <c r="G11" i="10"/>
  <c r="G22" i="10"/>
  <c r="G23" i="10"/>
  <c r="G24" i="10"/>
  <c r="T24" i="10" s="1"/>
  <c r="T11" i="10" l="1"/>
  <c r="J24" i="10"/>
  <c r="V24" i="10" s="1"/>
  <c r="T9" i="10"/>
  <c r="J22" i="10"/>
  <c r="V22" i="10" s="1"/>
  <c r="T22" i="10"/>
  <c r="J23" i="10"/>
  <c r="V23" i="10" s="1"/>
  <c r="T23" i="10"/>
  <c r="J11" i="10"/>
  <c r="V11" i="10" s="1"/>
  <c r="J10" i="10"/>
  <c r="V10" i="10" s="1"/>
  <c r="U7" i="8"/>
  <c r="U8" i="8"/>
  <c r="U9" i="8"/>
  <c r="U10" i="8"/>
  <c r="U11" i="8"/>
  <c r="U32" i="8"/>
  <c r="U33" i="8"/>
  <c r="U34" i="8"/>
  <c r="P7" i="8"/>
  <c r="S7" i="8" s="1"/>
  <c r="P8" i="8"/>
  <c r="S8" i="8" s="1"/>
  <c r="P9" i="8"/>
  <c r="S9" i="8" s="1"/>
  <c r="P10" i="8"/>
  <c r="S10" i="8" s="1"/>
  <c r="P11" i="8"/>
  <c r="S11" i="8" s="1"/>
  <c r="P32" i="8"/>
  <c r="S32" i="8" s="1"/>
  <c r="P33" i="8"/>
  <c r="S33" i="8" s="1"/>
  <c r="P34" i="8"/>
  <c r="S34" i="8" s="1"/>
  <c r="G7" i="8"/>
  <c r="G8" i="8"/>
  <c r="G9" i="8"/>
  <c r="J9" i="8" s="1"/>
  <c r="G10" i="8"/>
  <c r="J10" i="8" s="1"/>
  <c r="G11" i="8"/>
  <c r="J11" i="8" s="1"/>
  <c r="G32" i="8"/>
  <c r="G33" i="8"/>
  <c r="J33" i="8" s="1"/>
  <c r="G34" i="8"/>
  <c r="J34" i="8" s="1"/>
  <c r="G35" i="8"/>
  <c r="J35" i="8" s="1"/>
  <c r="P35" i="8"/>
  <c r="S35" i="8" s="1"/>
  <c r="U35" i="8"/>
  <c r="G36" i="8"/>
  <c r="T36" i="8" s="1"/>
  <c r="P36" i="8"/>
  <c r="S36" i="8" s="1"/>
  <c r="U36" i="8"/>
  <c r="J36" i="8" l="1"/>
  <c r="V36" i="8" s="1"/>
  <c r="V33" i="8"/>
  <c r="V9" i="8"/>
  <c r="V11" i="8"/>
  <c r="T7" i="8"/>
  <c r="V35" i="8"/>
  <c r="T32" i="8"/>
  <c r="T8" i="8"/>
  <c r="V34" i="8"/>
  <c r="V10" i="8"/>
  <c r="T10" i="8"/>
  <c r="T33" i="8"/>
  <c r="T9" i="8"/>
  <c r="T34" i="8"/>
  <c r="J32" i="8"/>
  <c r="V32" i="8" s="1"/>
  <c r="J7" i="8"/>
  <c r="V7" i="8" s="1"/>
  <c r="T11" i="8"/>
  <c r="J8" i="8"/>
  <c r="V8" i="8" s="1"/>
  <c r="T35" i="8"/>
  <c r="J32" i="1" l="1"/>
  <c r="B5" i="12" l="1"/>
  <c r="C5" i="12"/>
  <c r="E5" i="12"/>
  <c r="F5" i="12"/>
  <c r="I5" i="12" s="1"/>
  <c r="D6" i="12"/>
  <c r="G6" i="12"/>
  <c r="H6" i="12"/>
  <c r="I6" i="12"/>
  <c r="D7" i="12"/>
  <c r="G7" i="12"/>
  <c r="H7" i="12"/>
  <c r="I7" i="12"/>
  <c r="D8" i="12"/>
  <c r="G8" i="12"/>
  <c r="H8" i="12"/>
  <c r="I8" i="12"/>
  <c r="D9" i="12"/>
  <c r="G9" i="12"/>
  <c r="H9" i="12"/>
  <c r="I9" i="12"/>
  <c r="D10" i="12"/>
  <c r="G10" i="12"/>
  <c r="H10" i="12"/>
  <c r="I10" i="12"/>
  <c r="J10" i="12"/>
  <c r="D11" i="12"/>
  <c r="G11" i="12"/>
  <c r="H11" i="12"/>
  <c r="I11" i="12"/>
  <c r="J11" i="12"/>
  <c r="D12" i="12"/>
  <c r="J12" i="12" s="1"/>
  <c r="G12" i="12"/>
  <c r="H12" i="12"/>
  <c r="I12" i="12"/>
  <c r="D13" i="12"/>
  <c r="G13" i="12"/>
  <c r="H13" i="12"/>
  <c r="I13" i="12"/>
  <c r="C5" i="10"/>
  <c r="D5" i="10"/>
  <c r="E5" i="10"/>
  <c r="F5" i="10"/>
  <c r="L5" i="10"/>
  <c r="M5" i="10"/>
  <c r="N5" i="10"/>
  <c r="O5" i="10"/>
  <c r="G6" i="10"/>
  <c r="P6" i="10"/>
  <c r="S6" i="10" s="1"/>
  <c r="U6" i="10"/>
  <c r="G8" i="10"/>
  <c r="P8" i="10"/>
  <c r="S8" i="10" s="1"/>
  <c r="U8" i="10"/>
  <c r="C5" i="8"/>
  <c r="D5" i="8"/>
  <c r="E5" i="8"/>
  <c r="F5" i="8"/>
  <c r="L5" i="8"/>
  <c r="M5" i="8"/>
  <c r="N5" i="8"/>
  <c r="O5" i="8"/>
  <c r="G6" i="8"/>
  <c r="J6" i="8" s="1"/>
  <c r="P6" i="8"/>
  <c r="S6" i="8" s="1"/>
  <c r="U6" i="8"/>
  <c r="C4" i="1"/>
  <c r="D4" i="1"/>
  <c r="E4" i="1"/>
  <c r="F5" i="1"/>
  <c r="F6" i="1"/>
  <c r="I6" i="1"/>
  <c r="F7" i="1"/>
  <c r="F8" i="1"/>
  <c r="F9" i="1"/>
  <c r="J13" i="12" l="1"/>
  <c r="H5" i="12"/>
  <c r="J8" i="12"/>
  <c r="J7" i="12"/>
  <c r="G5" i="12"/>
  <c r="J6" i="12"/>
  <c r="J9" i="12"/>
  <c r="J6" i="10"/>
  <c r="V6" i="10" s="1"/>
  <c r="T6" i="10"/>
  <c r="P5" i="10"/>
  <c r="T8" i="10"/>
  <c r="G5" i="10"/>
  <c r="V6" i="8"/>
  <c r="G5" i="8"/>
  <c r="T6" i="8"/>
  <c r="F4" i="1"/>
  <c r="J7" i="1"/>
  <c r="J4" i="1" s="1"/>
  <c r="P5" i="8"/>
  <c r="J8" i="10"/>
  <c r="V8" i="10" s="1"/>
  <c r="D5" i="12"/>
  <c r="J5" i="12" l="1"/>
</calcChain>
</file>

<file path=xl/comments1.xml><?xml version="1.0" encoding="utf-8"?>
<comments xmlns="http://schemas.openxmlformats.org/spreadsheetml/2006/main">
  <authors>
    <author>ผู้สร้าง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คชจ. บุคลากร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ค่าเสื่อมราคาและค่าตัดจำหน่าย</t>
        </r>
      </text>
    </comment>
    <comment ref="E6" authorId="0">
      <text>
        <r>
          <rPr>
            <sz val="9"/>
            <color indexed="81"/>
            <rFont val="Tahoma"/>
            <family val="2"/>
          </rPr>
          <t xml:space="preserve">คชจ. รักษาความมั่นคงของประเทศ
</t>
        </r>
      </text>
    </comment>
  </commentList>
</comments>
</file>

<file path=xl/sharedStrings.xml><?xml version="1.0" encoding="utf-8"?>
<sst xmlns="http://schemas.openxmlformats.org/spreadsheetml/2006/main" count="1630" uniqueCount="479">
  <si>
    <t>ประเภทค่าใช้จ่าย</t>
  </si>
  <si>
    <t>เงินในงบประมาณ</t>
  </si>
  <si>
    <t>เงินนอกงบประมาณ</t>
  </si>
  <si>
    <t>งบกลาง</t>
  </si>
  <si>
    <t>รวม</t>
  </si>
  <si>
    <t xml:space="preserve">          ค่าใช้จ่ายในระบบ GFMIS </t>
  </si>
  <si>
    <t xml:space="preserve">          รวมต้นทุนผลผลิต_</t>
  </si>
  <si>
    <t>ผลการเปรียบเทียบ</t>
  </si>
  <si>
    <t>กิจกรรมย่อย</t>
  </si>
  <si>
    <t>เงินใน งปม.</t>
  </si>
  <si>
    <t>เงินนอก งปม.</t>
  </si>
  <si>
    <t>ค่าเสื่อมราคา</t>
  </si>
  <si>
    <t>ต้นทุนรวม</t>
  </si>
  <si>
    <t>ปริมาณ</t>
  </si>
  <si>
    <t>หน่วยนับ</t>
  </si>
  <si>
    <t>เรื่อง</t>
  </si>
  <si>
    <t>ครั้ง</t>
  </si>
  <si>
    <t>ระบบ</t>
  </si>
  <si>
    <t>(หน่วย : บาท)</t>
  </si>
  <si>
    <t>ศูนย์ต้นทุน</t>
  </si>
  <si>
    <t>ผลผลิตย่อย</t>
  </si>
  <si>
    <t>กิจกรรมหลัก</t>
  </si>
  <si>
    <t>ต้นทุนต่อหน่วย</t>
  </si>
  <si>
    <t>ผลผลิตหลัก</t>
  </si>
  <si>
    <t>ต้นทุนคงที่</t>
  </si>
  <si>
    <t>ต้นทุนผันแปร</t>
  </si>
  <si>
    <t xml:space="preserve">  (หน่วย : บาท)</t>
  </si>
  <si>
    <t>ต้นทุนทางอ้อม</t>
  </si>
  <si>
    <t>เหตุผล</t>
  </si>
  <si>
    <t>ค่าใช้จ่าย</t>
  </si>
  <si>
    <t>ต้นทุนต่อหน่วย เพิ่ม/(ลด) %</t>
  </si>
  <si>
    <t>ลำดับ</t>
  </si>
  <si>
    <t>รวมต้นทุนทางอ้อม</t>
  </si>
  <si>
    <t>ค่าใช้จ่ายบุคลากร (5101)</t>
  </si>
  <si>
    <t>ค่าใช้จ่ายด้านการฝึกอบรม (5102)</t>
  </si>
  <si>
    <t>ค่าใช้จ่ายเดินทาง (5103)</t>
  </si>
  <si>
    <t>ค่าตอบแทน ใช้สอยวัสดุ และค่าสาธารณูปโภค (5104)</t>
  </si>
  <si>
    <t>ค่าเสื่อมราคาและค่าตัดจำหน่าย (5105)</t>
  </si>
  <si>
    <t>ต้นทุนรวม (y-1)</t>
  </si>
  <si>
    <t>เงินใน งปม. (y-1)</t>
  </si>
  <si>
    <t>เงินนอก งปม. (y-1)</t>
  </si>
  <si>
    <t>งบกลาง (y-1)</t>
  </si>
  <si>
    <t>ค่าเสื่อมราคา (y-1)</t>
  </si>
  <si>
    <t>ปริมาณ (y-1)</t>
  </si>
  <si>
    <t>หน่วยนับ (y-1)</t>
  </si>
  <si>
    <t>ต้นทุนต่อหน่วย (y-1)</t>
  </si>
  <si>
    <t>ต้นทุนรวม เพิ่ม/(ลด) %</t>
  </si>
  <si>
    <t>ต้นทุนคงที่ เพิ่ม/(ลด) %</t>
  </si>
  <si>
    <t>ต้นทุนผันแปร เพิ่ม/(ลด) %</t>
  </si>
  <si>
    <t>ค่าตอบแทน ใช้สอยวัสดุ และสาธารณูปโภค (อ้อม)</t>
  </si>
  <si>
    <t>ค่าใช้จ่ายบุคลากร (อ้อม)</t>
  </si>
  <si>
    <t>ค่าเสื่อมราคาและค่าตัดจำหน่าย (อ้อม)</t>
  </si>
  <si>
    <t>ค่าใช้จ่ายเดินทาง (อ้อม)</t>
  </si>
  <si>
    <t>รวม (y-1)</t>
  </si>
  <si>
    <t>ต้นทุนคงที่ (y-1)</t>
  </si>
  <si>
    <t>ต้นทุนผันแปร (y-1)</t>
  </si>
  <si>
    <t>รายการค่าใช้จ่าย</t>
  </si>
  <si>
    <t>บวก</t>
  </si>
  <si>
    <t>หัก</t>
  </si>
  <si>
    <t>ค่าใช้จ่ายอื่น (อ้อม)</t>
  </si>
  <si>
    <t>ค่าใช้จ่ายด้านการฝึกอบรม (อ้อม)</t>
  </si>
  <si>
    <t>ค่าใช้จ่ายดำเนินงานรักษาความมั่นคงของประเทศ (อ้อม)</t>
  </si>
  <si>
    <t>ค่าใช้จ่ายเงินอุดหนุน (อ้อม)</t>
  </si>
  <si>
    <t>กิจกรรมย่อย (y-1)</t>
  </si>
  <si>
    <t>การวิเคราะห์สาเหตุของการเปลี่ยนแปลงของต้นทุนต่อหน่วยกิจกรรมย่อย (.......)</t>
  </si>
  <si>
    <t>ผลผลิตย่อย (y-1)</t>
  </si>
  <si>
    <t>ผลผลิตหลัก (y-1)</t>
  </si>
  <si>
    <t>การวิเคราะห์สาเหตุของการเปลี่ยนแปลงของต้นทุนต่อหน่วยผลผลิตย่อย</t>
  </si>
  <si>
    <t>การวิเคราะห์สาเหตุของการเปลี่ยนแปลงของต้นทุนต่อหน่วยกิจกรรมหลัก</t>
  </si>
  <si>
    <t>การวิเคราะห์สาเหตุของการเปลี่ยนแปลงของต้นทุนต่อหน่วยผลผลิตหลัก</t>
  </si>
  <si>
    <t>การวิเคราะห์สาเหตุของการเปลี่ยนแปลงของต้นทุนทางอ้อมตามค่าใช้จ่าย</t>
  </si>
  <si>
    <t>การวิเคราะห์สาเหตุของการเปลี่ยนแปลงของต้นทุนทางตรงตามศูนย์ต้นทุน</t>
  </si>
  <si>
    <t>รายงานสรุปผลการวิเคราะห์ต้นทุนต่อหน่วยผลผลิต</t>
  </si>
  <si>
    <t>ค่าจำหน่ายจากการขายสินทรัพย์ (ทรัพย์สินที่ตัดค่าเสื่อมราคาแล้วเหลือแต่มูลค่าซาก) (5203)</t>
  </si>
  <si>
    <t xml:space="preserve">1. กองนโยบายและแผนพัฒนาการเกษตร </t>
  </si>
  <si>
    <t xml:space="preserve">3. สำนักวิจัยเศรษฐกิจการเกษตร </t>
  </si>
  <si>
    <t xml:space="preserve">4. กองเศรษฐกิจการเกษตรระหว่างประเทศ </t>
  </si>
  <si>
    <t xml:space="preserve">5. ศูนย์สารสนเทศการเกษตร </t>
  </si>
  <si>
    <t xml:space="preserve">6. ศูนย์ประเมินผล </t>
  </si>
  <si>
    <t xml:space="preserve">กองนโยบายและแผนพัฒนาการเกษตร </t>
  </si>
  <si>
    <t>งานศูนย์ปฏิบัติการเศรษฐกิจการเกษตร</t>
  </si>
  <si>
    <t>งานด้านการพัสดุ</t>
  </si>
  <si>
    <t>งานด้านพัฒนาทรัพยากรบุคคล</t>
  </si>
  <si>
    <t>งานด้านแผนงาน</t>
  </si>
  <si>
    <t>งานด้านงบประมาณ</t>
  </si>
  <si>
    <t>งานด้านวินัยและความรับผิดทางละเมิด</t>
  </si>
  <si>
    <t>ต้นทุนผลผลิตประจำปีงบประมาณ พ.ศ. 2562 (ต.ค. 61 - ก.ย. 62)</t>
  </si>
  <si>
    <t>การพัฒนาโครงสร้างพื้นฐานและระบบโลจิสติกส์</t>
  </si>
  <si>
    <t>หน่วยงาน</t>
  </si>
  <si>
    <t>การบริหารจัดการเกษตรเขตเศรษฐกิจ***</t>
  </si>
  <si>
    <t>การพัฒนาเกษตรอินทรีย์***</t>
  </si>
  <si>
    <t>การจัดทำภาวะเศรษฐกิจการเกษตรระดับภูมิภาค ***</t>
  </si>
  <si>
    <t>กองเศรษฐกิจการเกษตรระหว่างประเทศ</t>
  </si>
  <si>
    <t>ภูมิภาคและอนุภูมิภาค</t>
  </si>
  <si>
    <t>องค์กรและยุทธศาสตร์</t>
  </si>
  <si>
    <t>เศรษฐกิจเกษตรพหุภาคี</t>
  </si>
  <si>
    <t>องค์การการค้าโลก</t>
  </si>
  <si>
    <t>งานวิจัยเศรษฐกิจพืชไร่นา</t>
  </si>
  <si>
    <t>งานวิจัยเศรษฐกิจพืชสวน</t>
  </si>
  <si>
    <t>งานวิจัยเศรษฐกิจปศุสัตว์และประมง</t>
  </si>
  <si>
    <t>งานวิจัยเศรษฐกิจเทคโนโลยีและปัจจัยทางการเกษตร</t>
  </si>
  <si>
    <t>งานวิจัยภาวะเศรษฐกิจสังคมครัวเรือนเกษตร</t>
  </si>
  <si>
    <t>งานวิจัยเศรษฐกิจพืชอาหารและพลังงานทดแทน</t>
  </si>
  <si>
    <t>งานวิเคราะห์วิจัยเศรษฐกิจทรัพยากรการเกษตร</t>
  </si>
  <si>
    <t>สินค้า</t>
  </si>
  <si>
    <t>งานวิเคราะห์เศรษฐกิจพืชไร่นา**</t>
  </si>
  <si>
    <t>งานวิเคราะห์เศรษฐกิจพืชสวน**</t>
  </si>
  <si>
    <t>งานวิเคราะห์เศรษฐกิจปศุสัตว์และประมง**</t>
  </si>
  <si>
    <t>งานวิเคราะห์ปัจจัยการผลิต**</t>
  </si>
  <si>
    <t>งานวิเคราะห์เศรษฐกิจพืชอาหารและพลังงานทดแทน**</t>
  </si>
  <si>
    <t>งานวิเคราะห์ภาวะเศรษฐกิจสังคมครัวเรือน**</t>
  </si>
  <si>
    <t>ศูนย์สารสนเทศการเกษตร</t>
  </si>
  <si>
    <t>จัดทำข้อมูลการผลิต</t>
  </si>
  <si>
    <t>ควบคุมคุณภาพข้อมูล</t>
  </si>
  <si>
    <t>นิเทศงาน สศข.</t>
  </si>
  <si>
    <t>จัดทำต้นทุนการผลิต ราคา</t>
  </si>
  <si>
    <t>พยากรณ์ผลผลิตสินค้าเกษตร</t>
  </si>
  <si>
    <t>จัดทำ ประยุกต์ใช้ GI</t>
  </si>
  <si>
    <t>เผยแพร่สารสนเทศเกษตร</t>
  </si>
  <si>
    <t>บริหารจัดการระบบเทคโนโลยี</t>
  </si>
  <si>
    <t>จังหวัด</t>
  </si>
  <si>
    <t>เล่ม</t>
  </si>
  <si>
    <t>ชนิด</t>
  </si>
  <si>
    <t>ศูนย์</t>
  </si>
  <si>
    <t>ศูนย์ประเมินผล</t>
  </si>
  <si>
    <t>งานติดตามความก้าวหน้าแผนงาน/คก.</t>
  </si>
  <si>
    <t>งานประเมินผลสัมฤทธิ์แผนงาน/คก.</t>
  </si>
  <si>
    <t>งานศึกษา พัฒนาเทคนิคการติดตามและประเมินผล</t>
  </si>
  <si>
    <t>ติดตามประเมินผล ภายใต้นโยบายสำคัญของ กษ.</t>
  </si>
  <si>
    <t>จัดทำแนวทางการพัฒนาการเกษตรระดับจังหวัดและกลุ่มจังหวัด</t>
  </si>
  <si>
    <t>ศึกษา วิเคราะห์ วิจัยเศรษฐกิจการเกษตรระดับพื้นที่</t>
  </si>
  <si>
    <t>จัดทำและเผยแพร่ข้อมูลสารสนเทศการเกษตรระดับภูมิภาค</t>
  </si>
  <si>
    <t>ติดตามและประเมินผลการพัฒนาการเกษตรระดับจังหวัดและกลุ่มจังหวัด</t>
  </si>
  <si>
    <t>งานด้านการเงินและบัญชี</t>
  </si>
  <si>
    <t>งานด้านตรวจสอบภายใน</t>
  </si>
  <si>
    <t>งานด้านบริหารบุคลากร</t>
  </si>
  <si>
    <t>งานอำนวยการ</t>
  </si>
  <si>
    <t>งานด้านพัฒนาระบบบริหารราชการ</t>
  </si>
  <si>
    <t>งานด้านสารบรรณ</t>
  </si>
  <si>
    <t>งานด้านยานพาหนะ</t>
  </si>
  <si>
    <t>งานด้านประชาสัมพันธ์</t>
  </si>
  <si>
    <t>งานด้านอาคารสถานที่</t>
  </si>
  <si>
    <t>ด้านการวิเทศสัมพันธ์</t>
  </si>
  <si>
    <t>โครงการ</t>
  </si>
  <si>
    <t>จัดทำและเสนอแนะยุทธศาสตร์ แผนพัฒนาและมาตรการทางการเกษตร</t>
  </si>
  <si>
    <t>ศึกษา วิเคราะห์ วิจัยเศรษฐกิจการเกษตร</t>
  </si>
  <si>
    <t>ศึกษา วิเคราะห์เศรษฐกิจการเกษตรระหว่างประเทศ</t>
  </si>
  <si>
    <t>จัดทำและเผยแพร่สารสนเทศด้านเศรษฐกิจการเกษตร</t>
  </si>
  <si>
    <t>ดำเนินงานบริหารจัดการด้านเศรษฐกิจการเกษตรระดับภูมิภาค</t>
  </si>
  <si>
    <t>การติดตามประเมินผลการดำเนินงานของกระทรวงเกษตรและสหกรณ์</t>
  </si>
  <si>
    <t xml:space="preserve">สำนักวิจัยเศรษฐกิจการเกษตร </t>
  </si>
  <si>
    <t xml:space="preserve">กองเศรษฐกิจการเกษตรระหว่างประเทศ </t>
  </si>
  <si>
    <t xml:space="preserve">ศูนย์ประเมินผล </t>
  </si>
  <si>
    <t>รายงานภาวะเศรษฐกิจการเกษตร</t>
  </si>
  <si>
    <t>แนวทางการพัฒนาการเกษตร</t>
  </si>
  <si>
    <t>ผลการวิเคราะห์เสนอผู้บริหาร</t>
  </si>
  <si>
    <t>รายงานผลการดำเนินงานของหน่วยงานในสังกัด กษ.</t>
  </si>
  <si>
    <t>รายงานผลการใช้จ่ายเงินของหน่วยงานในสังกัด กษ.</t>
  </si>
  <si>
    <t>ผลการประชุม</t>
  </si>
  <si>
    <t>รายงานวิเคราะห์เศรษฐกิจการค้าและความร่วมมือในภูมิภาคและอนุภูมิภาค</t>
  </si>
  <si>
    <t>รายงานวิเคราะห์เศรษฐกิจและการค้าระหว่างประเทศ</t>
  </si>
  <si>
    <t>รายงานวิเคราะห์องค์กรและยุทธศาสตร์ระหว่างประเทศ</t>
  </si>
  <si>
    <t>รายงานการวิเคราะห์เศรษฐกิจการเกษตร</t>
  </si>
  <si>
    <t>รายงานการวิจัยเศรษฐกิจการเกษตร</t>
  </si>
  <si>
    <t>ข้อมูลปริมาณการผลิตสินค้าเกษตรที่สำคัญ</t>
  </si>
  <si>
    <t>ข้อมูลการนิเทศการปฏิบัติงาน สศข.</t>
  </si>
  <si>
    <t>ข้อมูลต้นทุนการผลิตและราคาสินค้าเกษตร</t>
  </si>
  <si>
    <t>วารสารการพยากรณ์ผลผลิตการเกษตร</t>
  </si>
  <si>
    <t>ข้อมูลเชิงพื้นที่รายจังหวัด</t>
  </si>
  <si>
    <t xml:space="preserve">ข้อมูลทะเบียนเกษตรกร </t>
  </si>
  <si>
    <t>เอกสาร/วารสารเพื่อการเผยแพร่</t>
  </si>
  <si>
    <t>งานติดตาม</t>
  </si>
  <si>
    <t>งานประเมินผล</t>
  </si>
  <si>
    <t>งานวิชาการประเมินผล</t>
  </si>
  <si>
    <t>7. รวม สำนักงานเศรษฐกิจการเกษตรที่ 1-12</t>
  </si>
  <si>
    <t>แนวทางการพัฒนาการเกษตรระดับจังหวัดและกลุ่มจังหวัด</t>
  </si>
  <si>
    <t>รายงานวิเคราะห์ วิจัยเศรษฐกิจการเกษตรระดับพื้นที่</t>
  </si>
  <si>
    <t>เผยแพร่ข้อมูลสารสนเทศการเกษตรระดับภูมิภาค</t>
  </si>
  <si>
    <t>ประเมินผลการพัฒนาการเกษตรระดับจังหวัดและกลุ่มจังหวัด</t>
  </si>
  <si>
    <t>ของ สำนักงานเศรษฐกิจการเกษตร</t>
  </si>
  <si>
    <t>การบริหารจัดการเกษตรเขตเศรษฐกิจ</t>
  </si>
  <si>
    <t>การพัฒนาเกษตรอินทรีย์</t>
  </si>
  <si>
    <t>การจัดทำภาวะเศรษฐกิจการเกษตรระดับภูมิภาค-เริ่มปี 62</t>
  </si>
  <si>
    <t>ศึกษา และติดตามระบบส่งเสริมการเกษตรแปลงใหญ่</t>
  </si>
  <si>
    <t>ติดตามประเมินผลการดำเนินงานโครงการธนาคารสินค้าเกษตร</t>
  </si>
  <si>
    <t>ติดตามประเมินผลโครงการส่งเสริมเกษตรทฤษฎีใหม่</t>
  </si>
  <si>
    <t>ศูนย์ต้นทุนหลัก</t>
  </si>
  <si>
    <t xml:space="preserve">สำนักงานเศรษฐกิจการเกษตรที่ 1 </t>
  </si>
  <si>
    <t>สำนักงานเศรษฐกิจการเกษตรที่ 2</t>
  </si>
  <si>
    <t>สำนักงานเศรษฐกิจการเกษตรที่ 3</t>
  </si>
  <si>
    <t>สำนักงานเศรษฐกิจการเกษตรที่ 4</t>
  </si>
  <si>
    <t>สำนักงานเศรษฐกิจการเกษตรที่ 5</t>
  </si>
  <si>
    <t>สำนักงานเศรษฐกิจการเกษตรที่ 6</t>
  </si>
  <si>
    <t>สำนักงานเศรษฐกิจการเกษตรที่ 7</t>
  </si>
  <si>
    <t>สำนักงานเศรษฐกิจการเกษตรที่ 8</t>
  </si>
  <si>
    <t>สำนักงานเศรษฐกิจการเกษตรที่ 9</t>
  </si>
  <si>
    <t>สำนักงานเศรษฐกิจการเกษตรที่ 10</t>
  </si>
  <si>
    <t>สำนักงานเศรษฐกิจการเกษตรที่ 11</t>
  </si>
  <si>
    <t>สำนักงานเศรษฐกิจการเกษตรที่ 12</t>
  </si>
  <si>
    <t>ศูนย์ต้นทุนสนับสนุน</t>
  </si>
  <si>
    <t xml:space="preserve">8. สำนักงานเลขานุการกรม </t>
  </si>
  <si>
    <t>รหัส</t>
  </si>
  <si>
    <t>ต้นทุนทางตรง</t>
  </si>
  <si>
    <t>ค่าใช้จ่ายบุคลากร (ตรง)</t>
  </si>
  <si>
    <t>ค่าเสื่อมราคาและค่าตัดจำหน่าย (ตรง)</t>
  </si>
  <si>
    <t>ค่าตอบแทน ใช้สอยวัสดุ และสาธารณูปโภค (ตรง)</t>
  </si>
  <si>
    <t>ค่าใช้จ่ายเดินทาง (ตรง)</t>
  </si>
  <si>
    <t>ค่าใช้จ่ายด้านการฝึกอบรม (ตรง)</t>
  </si>
  <si>
    <t>ค่าใช้จ่ายดำเนินงานรักษาความมั่นคงของประเทศ (ตรง)</t>
  </si>
  <si>
    <t>ค่าใช้จ่ายเงินอุดหนุน (ตรง)</t>
  </si>
  <si>
    <t>ค่าใช้จ่ายอื่น (ตรง)</t>
  </si>
  <si>
    <t>รวมต้นทุนทางตรง</t>
  </si>
  <si>
    <t>5101</t>
  </si>
  <si>
    <t>5104</t>
  </si>
  <si>
    <t>5103</t>
  </si>
  <si>
    <t>5102</t>
  </si>
  <si>
    <t>total_a</t>
  </si>
  <si>
    <t>อ5104</t>
  </si>
  <si>
    <t>อ5101</t>
  </si>
  <si>
    <t>อ5105</t>
  </si>
  <si>
    <t>อ5103</t>
  </si>
  <si>
    <t>อ5102</t>
  </si>
  <si>
    <t>อ5106</t>
  </si>
  <si>
    <t>อ5107</t>
  </si>
  <si>
    <t>total_b</t>
  </si>
  <si>
    <t>ศูนย์ต้นทุน (y-1)</t>
  </si>
  <si>
    <t>รหัส (y-1)</t>
  </si>
  <si>
    <t>ค่าใช้จ่ายบุคลากร (คงที่) (y-1)</t>
  </si>
  <si>
    <t>ค่าเสื่อมราคาและค่าตัดจำหน่าย (คงที่) (y-1)</t>
  </si>
  <si>
    <t>ค่าใช้จ่ายอื่น (คงที่) (y-1)</t>
  </si>
  <si>
    <t>ค่าตอบแทน ใช้สอยวัสดุ และสาธารณูปโภค (ผันแปร) (y-1)</t>
  </si>
  <si>
    <t>ค่าใช้จ่ายเดินทาง (ผันแปร) (y-1)</t>
  </si>
  <si>
    <t>ค่าใช้จ่ายด้านการฝึกอบรม (ผันแปร) (y-1)</t>
  </si>
  <si>
    <t>ค่าใช้จ่ายอื่น (ผันแปร) (y-1)</t>
  </si>
  <si>
    <t>รวม (ผันแปร) (y-1)</t>
  </si>
  <si>
    <t>ค่าใช้จ่ายบุคลากร (คงที่)</t>
  </si>
  <si>
    <t>ค่าเสื่อมราคาและค่าตัดจำหน่าย (คงที่)</t>
  </si>
  <si>
    <t>ค่าใช้จ่ายดำเนินงานรักษาความมั่นคงของประเทศ (คงที่)</t>
  </si>
  <si>
    <t>ค่าใช้จ่ายอื่น (คงที่)</t>
  </si>
  <si>
    <t>รวม (คงที่)</t>
  </si>
  <si>
    <t>ค่าตอบแทน ใช้สอยวัสดุ และสาธารณูปโภค (ผันแปร)</t>
  </si>
  <si>
    <t>ค่าใช้จ่ายเดินทาง (ผันแปร)</t>
  </si>
  <si>
    <t>ค่าใช้จ่ายด้านการฝึกอบรม (ผันแปร)</t>
  </si>
  <si>
    <t>ค่าใช้จ่ายเงินอุดหนุน (ผันแปร)</t>
  </si>
  <si>
    <t>ค่าใช้จ่ายบุคลากร (ผันแปร)</t>
  </si>
  <si>
    <t>ค่าใช้จ่ายอื่น (ผันแปร)</t>
  </si>
  <si>
    <t>รวม (ผันแปร)</t>
  </si>
  <si>
    <t>5101 (y-1)</t>
  </si>
  <si>
    <t>5105 (y-1)</t>
  </si>
  <si>
    <t>5106 (y-1)</t>
  </si>
  <si>
    <t>5104 (y-1)</t>
  </si>
  <si>
    <t>5103 (y-1)</t>
  </si>
  <si>
    <t>5102 (y-1)</t>
  </si>
  <si>
    <t>5212 (y-1)</t>
  </si>
  <si>
    <t>5105</t>
  </si>
  <si>
    <t>#ศูนย์ต้นทุนหลัก</t>
  </si>
  <si>
    <t>#ศูนย์ต้นทุนสนับสนุน</t>
  </si>
  <si>
    <t>ต้นทุนทางตรง ปีงบประมาณ  พ.ศ.  2562</t>
  </si>
  <si>
    <t>กิจกรรมหลัก (y-1)</t>
  </si>
  <si>
    <t>อุดหนุนเพื่อดำเนินงาน</t>
  </si>
  <si>
    <t>บำนาญปกติ</t>
  </si>
  <si>
    <t>ช่วยผู้รับเบี้ยหวัด</t>
  </si>
  <si>
    <t>ช่วยค่าครองชีพ</t>
  </si>
  <si>
    <t>เงินบำเหน็จ</t>
  </si>
  <si>
    <t>เงินบำเหน็จตกทอด</t>
  </si>
  <si>
    <t>บำเหน็จดำรงชีพ</t>
  </si>
  <si>
    <t>เงินช่วยพิเศษ-บ/นตาย</t>
  </si>
  <si>
    <t>บำเหน็จรายเดือน</t>
  </si>
  <si>
    <t>เงินช่วยการศึกษาบุตร</t>
  </si>
  <si>
    <t>ค่ารักษาบำนาญนอก-รัฐ</t>
  </si>
  <si>
    <t>ค่ารักษาบำนาญใน-รัฐ</t>
  </si>
  <si>
    <t>ค่ารักษาบำนาญนอก-เอกชน</t>
  </si>
  <si>
    <t>ค่ารักษาบำนาญใน-เอกชน</t>
  </si>
  <si>
    <t>ค่าใช้จ่ายตามมาตรการของรัฐ</t>
  </si>
  <si>
    <t>T/E-บก.โอนเงินกู้</t>
  </si>
  <si>
    <t>T/Eเบิกเกินส่งคืน</t>
  </si>
  <si>
    <t>T/E-โอนเงินให้สรก.</t>
  </si>
  <si>
    <t>T/E-โอนร/ดผ/ดให้บก.</t>
  </si>
  <si>
    <t>T/E-ปรับเงินฝากคลัง</t>
  </si>
  <si>
    <t>T/E-ภายในกรม</t>
  </si>
  <si>
    <t>ค่าใช้จ่ายอื่น</t>
  </si>
  <si>
    <t>2. ศูนย์ข้อมูลเกษตรแห่งชาติ</t>
  </si>
  <si>
    <t>#กิจกรรมย่อยของหน่วยงานหลัก</t>
  </si>
  <si>
    <t>ราย</t>
  </si>
  <si>
    <t>#กิจกรรมย่อยของหน่วยงานสนับสนุน</t>
  </si>
  <si>
    <t>งานเทคโนโลยีสารสนเทศและการสื่อสาร</t>
  </si>
  <si>
    <t>งานด้านเครือข่ายอินเตอร์เน็ตและเว็บไชต์</t>
  </si>
  <si>
    <t>จัดทำแผนพัฒนาการเกษตร</t>
  </si>
  <si>
    <t>จัดทำรายงานภาวะ ศก.</t>
  </si>
  <si>
    <t xml:space="preserve"> แนวทางพัฒนาการเกษตร</t>
  </si>
  <si>
    <t xml:space="preserve"> วิเคราะห์โครงการ/ งปม.</t>
  </si>
  <si>
    <t xml:space="preserve"> ติดตามผลงานของ กษ.</t>
  </si>
  <si>
    <t xml:space="preserve"> ติดตามผลเงินของ กษ.</t>
  </si>
  <si>
    <t>งานจัดประชุม</t>
  </si>
  <si>
    <t>การบริหารจัดการการผลิตสินค้าเกษตรตามแผนที่เกษตรเพื่อการบริหารจัดการเชิงรุก (Agri-map)</t>
  </si>
  <si>
    <t>การจัดทำภาวะเศรษฐกิจการเกษรตรระดับภูมิภาค</t>
  </si>
  <si>
    <t>การขับเคลื่อนการดำเนินงานตามโครงการพัฒนาเกษตรอินทรีย์ในระดับพื้นที่</t>
  </si>
  <si>
    <t>การศึกษาต้นทุนโลจิสติกส์การเกษตร</t>
  </si>
  <si>
    <t>การพัฒนาแผนพัฒนาโลจิสติกส์และโซ่อุปทานภาคการเกษตร ภายใต้แผนยุทธศาสตร์การพัฒนาระบบโลจิสติกส์ของประเทศ</t>
  </si>
  <si>
    <t>ติดตามประเมินผลโครงการภายใต้แผนงานบูรณาการพัฒนาและส่งเสริมเศรษฐกิจฐานราก</t>
  </si>
  <si>
    <t>ศูนย์ข้อมูลเกษตรแห่งชาติ</t>
  </si>
  <si>
    <t>งาน ศูนย์ข้อมูลเกษตรแห่งชาติ</t>
  </si>
  <si>
    <t xml:space="preserve">งานพัฒนาศักยภาพบุคลากร-เตือนภัย </t>
  </si>
  <si>
    <t xml:space="preserve">งานติดตามวิคราะห์สถานการณ์-ดัชนีเชิงพื้นที่ </t>
  </si>
  <si>
    <t>เศรษฐกิจเกษตรการค้าเสรี</t>
  </si>
  <si>
    <t>งานประสานสำรองข้าวฉุกเฉินอาเซียนบวกสาม</t>
  </si>
  <si>
    <t>องค์การการค้าโลกและพหุภาคี</t>
  </si>
  <si>
    <t>งานวิเคราะห์มาตรการความช่วยเหลือเกษตรกร</t>
  </si>
  <si>
    <t>ติดตามสถานการณ์สินค้าเกษตร ปัจจัยการผลิต และภาวะเศรษฐกิจสังคมครัวเรือนและสถาบันเกษตรกร</t>
  </si>
  <si>
    <t>ติดตามประเมินผลการพัฒนาเกษตรอินทรีย์</t>
  </si>
  <si>
    <t>การพัฒนาฐานข้อมูลเกษตรกรกลาง</t>
  </si>
  <si>
    <t>จัดทำฐานข้อมูลสารสนเทศต้นทุนการผลิต</t>
  </si>
  <si>
    <t>จัดทำข้อมูล Socio</t>
  </si>
  <si>
    <t>พัฒนาการจัดเก็บประมวลผลและวิเคราะห์ข้อมูลขนาดใหญ่ด้านเศรษฐกิจการเกษตร (Big Data)</t>
  </si>
  <si>
    <t>เพิ่มประสิทธิภาพระบบข้อมูลเกษตรกรกลาง</t>
  </si>
  <si>
    <t>จัดทำข้อมูลสารสนเทศเพื่อสนับสนุนการบริหารจัดการสินค้าเกษตรในระดับจังหวัด</t>
  </si>
  <si>
    <t>พัฒนาศูนย์เรียนรู้การเพิ่มประสิทธิภาพการผลิตสินค้าเกษตร</t>
  </si>
  <si>
    <t>ติดตามประเมินผลการดำเนินงานภายใต้นโยบายสำคัญของ กษ.</t>
  </si>
  <si>
    <t>ติดตามประเมินผลการดำเนินงานโครงการระบบส่งเสริมการเกษตรแปลงใหญ่</t>
  </si>
  <si>
    <t>ติดตามโครงการพระราชดำริ</t>
  </si>
  <si>
    <t>สำนักงานเศรษฐกิจการเกษตรที่ 1-12</t>
  </si>
  <si>
    <t xml:space="preserve">ขับเคลือนโครงการแปลงใหญ่ในพื้นที่ </t>
  </si>
  <si>
    <t>ศึกษาแนวทางการเพิ่มศักยภาพสินค้าเกษตรที่ได้รับการรับรองสิ่งบ่งชี้ทางภูมิศาสตร์</t>
  </si>
  <si>
    <t>#กิจกรรมย่อยหน่วยงานหลัก</t>
  </si>
  <si>
    <t>#กิจกรรมย่อยหน่วยงานสนับสนุน</t>
  </si>
  <si>
    <t>กองนโยบายและแผนพัฒนาการเกษตร</t>
  </si>
  <si>
    <t>สำนักวิจัยเศรษฐกิจการเกษตร</t>
  </si>
  <si>
    <t>ติดตามประเมินผลโครงการระบบส่งเสริมการเกษตรแปลงใหญ่***</t>
  </si>
  <si>
    <t>ติดตามสถานการณ์สินค้า ปัจจัยการผลิต และภาวะเศรษฐกิจ ***</t>
  </si>
  <si>
    <t>ข้อมูลการตรวจสอบเพื่อควบคุมคุณภาพข้อมูล (Sample Check)</t>
  </si>
  <si>
    <t>บริหารจัดการด้านเศรษฐกิจการเกษตร (แผนพื้นฐาน)</t>
  </si>
  <si>
    <t>ต้นทุนผลผลิตประจำปีงบประมาณ พ.ศ. 2563 (ต.ค. 62 - ก.ย. 63)</t>
  </si>
  <si>
    <t>งานจัดทำแผนพัฒนาการเกษตร</t>
  </si>
  <si>
    <t>งานจัดทำภาวะเศรษฐกิจการเกษตร</t>
  </si>
  <si>
    <t>งานจัดทำยุทธศาสตร์ มาตรการ แนวทางการพัฒนาการเกษตร</t>
  </si>
  <si>
    <t>งานวิเคราะห์แผนงาน โครงการและงบประมาณของ กษ.</t>
  </si>
  <si>
    <t>งานติดตามผลการดำเนินงานของ กษ.</t>
  </si>
  <si>
    <t>งานติดตามผลการใช้จ่ายเงินของ กษ.</t>
  </si>
  <si>
    <t xml:space="preserve">งานจัดประชุม </t>
  </si>
  <si>
    <t>เศรษฐกิจและการค้า</t>
  </si>
  <si>
    <t>งานวิเคราะห์มาตรการความช่วยเหลือเกษตรกร**</t>
  </si>
  <si>
    <t xml:space="preserve">ศูนย์สารสนเทศการเกษตร </t>
  </si>
  <si>
    <t>จัดทำต้นทุนการผลิตราคา</t>
  </si>
  <si>
    <t>เพิ่มประสิทธิภาพการจัดทำต้นทุน ***</t>
  </si>
  <si>
    <t>ศูนย์เรียนรู้การเพิ่มประสิทธิภาพการผลิตสินค้าเกษตร***</t>
  </si>
  <si>
    <t xml:space="preserve">จัดทำทะเบียนและ socio </t>
  </si>
  <si>
    <t>ติดตามประเมินผลโครงการธนาคารสินค้าเกษตร***</t>
  </si>
  <si>
    <t>เพิ่มประสิทธิภาพการจัดทำต้นทุน ***(ศักยภาพ)</t>
  </si>
  <si>
    <t>ศึกษาวิแคราะห์แนวทางการจัดการความเสี่ยง (ศักยภาพ)</t>
  </si>
  <si>
    <t>งานด้านเทคโนโลยีสารสนเทศและการสื่อสาร</t>
  </si>
  <si>
    <t>งานด้านเครือข่ายอินเตอร์เน็ตและเวบไซต์</t>
  </si>
  <si>
    <t>จำนวนรายการเอกสาร</t>
  </si>
  <si>
    <t>จำนวนครั้งของการจัดซื้อจัดจ้าง</t>
  </si>
  <si>
    <t>จำนวนงานตรวจสอบ/คนวัน</t>
  </si>
  <si>
    <t>จำนวนบุคลากร</t>
  </si>
  <si>
    <t>จำนวนชั่วโมง/คนการฝึกอบรม</t>
  </si>
  <si>
    <t>ด้าน</t>
  </si>
  <si>
    <t>จำนวนหนังสือเข้า-ออก</t>
  </si>
  <si>
    <t>กิโลเมตร</t>
  </si>
  <si>
    <t>จำนวนเงินงบประมาณที่ได้รับจัดสรร</t>
  </si>
  <si>
    <t>เครื่อง</t>
  </si>
  <si>
    <t>จำนวนงานตรวจสอบ/คน/วัน</t>
  </si>
  <si>
    <t>จำนวนเงินงบประมาณ
ที่ได้รับจัดสรร</t>
  </si>
  <si>
    <t>แผนบริหารราชการแผ่นดิน พ.ศ.2552-2554 ของ กษ. เสนอ สศช. เพื่อขอความเห็นชอบจาก ครม.</t>
  </si>
  <si>
    <t xml:space="preserve">จัดทำและเสนอแนะยุทธศาสตร์ แผนพัฒนาและมาตรการทางการเกษตร-แผนพื้นฐาน </t>
  </si>
  <si>
    <t>ศึกษา วิเคราะห์เศรษฐกิจการเกษตรระหว่างประเทศ-แผนพื้นฐาน (กศป.)</t>
  </si>
  <si>
    <t xml:space="preserve">การศึกษา วิเคราะห์ วิจัยเศรษฐกิจการเกษตร-แผนพื้นฐาน </t>
  </si>
  <si>
    <t xml:space="preserve">จัดทำและเผยแพร่สารสนเทศด้านเศรษฐกิจการเกษตร-แผนพื้นฐาน </t>
  </si>
  <si>
    <t xml:space="preserve">ดำเนินงานบริหารจัดการด้านเศรษฐกิจการเกษตรระดับภูมิภาค </t>
  </si>
  <si>
    <t xml:space="preserve">การติดตามประเมินผลการดำเนินงานของกระทรวงเกษตรและสหกรณ์ - แผนพื้นฐาน </t>
  </si>
  <si>
    <t xml:space="preserve">จัดทำและพัฒนาข้อมูลด้านเศรษฐกิจการเกษตรและแผนบริหารจัดการสินค้าเกษตรที่เหมาะสมกับศักยภาพของพื้นที่ </t>
  </si>
  <si>
    <t xml:space="preserve">เพิ่มประสิทธิภาพการจัดทำสารสนเทศต้นทุนการผลิตภาคเกษตร </t>
  </si>
  <si>
    <t>การจัดทำภาวะเศรษฐกิจการเกษตรระดับภูมิภาค</t>
  </si>
  <si>
    <t>ขับเคลื่อนการดำเนินงานโครงการพัฒนาเกษตรอินทรีย์ในระดับพื้นที่</t>
  </si>
  <si>
    <t>พัฒนาระบบการประมวลผลภาวะเศรษฐกิจและสังคมครัวเรือนเกษตร</t>
  </si>
  <si>
    <t xml:space="preserve">พัฒนาการจัดเก็บประมวลผลและวิเคราะห์ข้อมูลขนาดใหญ่ด้านเศรษฐกิจการเกษตร </t>
  </si>
  <si>
    <t xml:space="preserve">พัฒนาระบบเตือนภัยเศรษฐกิจการเกษตร </t>
  </si>
  <si>
    <t xml:space="preserve">พัฒนาดัชนีเศรษฐกิจการเกษตรเชิงพื้นที่ </t>
  </si>
  <si>
    <t xml:space="preserve">จัดทำข้อมูลสารสนเทศเพื่อสนับสนุนการบริหารจัดการสินค้าเกษตรในระดับจังหวัด </t>
  </si>
  <si>
    <t xml:space="preserve">ติดตาม ประเมินผลการดำเนินงานโครงการพระราชดำริ </t>
  </si>
  <si>
    <t>พัฒนาศักยภาพเศรษฐกิจการเกษตรอาสาประจำศูนย์เรียนรู้การเพิ่มประสิทธิภาพการผลิตสินค้าเกษตร</t>
  </si>
  <si>
    <t>ติดตามประเมินผลโครงการภายใต้แผนงานบูรณาการพัฒนาและส่งเสริมเศรษฐกิจฐานราก ของกระทรวงเกษตรและสหกรณ์</t>
  </si>
  <si>
    <t>โครงการบริหารจัดการการผลิตสินค้าเกษตรตามแผนที่เกษตรเพื่อการบริหารจัดการเชิงรุก (Agri - Map)</t>
  </si>
  <si>
    <t>โครงการระบบส่งเสริมการเกษตรแบบแปลงใหญ่</t>
  </si>
  <si>
    <t>โครงการพัฒนาศักยภาพกระบวนการผลิตสินค้าเกษตร</t>
  </si>
  <si>
    <t>โครงการพัฒนาเกษตรกรรมยั่งยืน</t>
  </si>
  <si>
    <t>โครงการพัฒนาฐานข้อมูลการเกษตร</t>
  </si>
  <si>
    <t>โครงการเตือนภัยเศรษฐกิจการเกษตร</t>
  </si>
  <si>
    <t>โครงการสารสนเทศเพื่อสนับสนุนการบริหารจัดการสินค้าเกษตร</t>
  </si>
  <si>
    <t>โครงการเพิ่มศักยภาพสินค้าเกษตรที่ได้รับการรับรองสิ่งบ่งชี้ทางภูมิศาสตร์</t>
  </si>
  <si>
    <t>โครงการพัฒนาโครงสร้างพื้นฐานและระบบโลจิสติกส์สินค้าเกษตร</t>
  </si>
  <si>
    <t>โครงการติดตามประเมินผลการดำเนินงานโครงการพระราชดำริ</t>
  </si>
  <si>
    <t>โครงการศูนย์เรียนรู้การเพิ่มประสิทธิภาพการผลิตสินค้าเกษตร</t>
  </si>
  <si>
    <t>โครงการติดตามประเมินผลภายใต้แผนงานบูรณาการพัฒนาและส่งเสริมเศรษฐกิจฐานราก</t>
  </si>
  <si>
    <t xml:space="preserve">   เพิ่มขึ้น 78.52% เนื่องจาก ปี 2563 งบประมาณที่ได้รับจัดสรรในส่วนของ
     1. จัดทำคำของบประมาณประจำปี 2563 และ 2564 ได้แก่ การจัดประชุมเตรียมความพร้อมการจัดทำคำของบประมาณฯ 4 ครั้ง (ปี 62 มีการประชุม 1 ครั้ง) การจัดทำเอกสารประกอบการชี้แจงงบประมาณฯ จำนวน 300 เล่ม (ปี 62 ไม่มี เนื่องจากเลื่อนการชี้แจง) จึงมีค่าใช้จ่ายเพิ่มขึ้น 85.58% ซึ่งการชี้แจงงบประมาณรายจ่ายประจำปีงบประมาณ พ.ศ. 2564 มี กมธ. จำนวน 3 คณะ และการชี้แจง งบประมาณรายจ่ายประจำปี พ.ศ. 2563 มี กมธ. จำนวน 3 คณะ
     2. จัดสัมมนาผลการปฏิบัติงานประจำปี 2562 และแผนปฏิบัติงานประจำปี 2563 จำนวน 
0.6749 ล้านบาท เพิ่มขึ้น 100% เป็นภารกิจสำคัญของส่วนแผนงาน แต่ในปี 2562 ไม่มีการจัดสัมมนารายการนี้</t>
  </si>
  <si>
    <t>การบริหารจัดการเกษตรเขตเศรษฐกิจสำหรับสินค้าเกษตรที่สำคัญ</t>
  </si>
  <si>
    <t>ข้อมูลสารสนเทศเพื่อการบริหารจัดการ</t>
  </si>
  <si>
    <t>จัดทำและพัฒนาข้อมูลด้านเศรษฐกิจการเกษตรและแผนบริหารจัดการสินค้าเกษตรที่เหมาะสมกับศักยภาพของพื้นที่</t>
  </si>
  <si>
    <t>เพิ่มประสิทธิภาพการจัดทำสารสนเทศต้นทุนการผลิตภาคเกษตร</t>
  </si>
  <si>
    <t>พัฒนาการจัดเก็บประมวลผลและวิเคราะห์ข้อมูลขนาดใหญ่ด้านเศรษฐกิจการเกษตร</t>
  </si>
  <si>
    <t>พัฒนาระบบเตือนภัยเศรษฐกิจการเกษตร</t>
  </si>
  <si>
    <t>พัฒนาดัชนีเศรษฐกิจการเกษตรเชิงพื้นที่</t>
  </si>
  <si>
    <t>ติดตาม ประเมินผลการดำเนินงานโครงการพระราชดำริ</t>
  </si>
  <si>
    <t>งานศูนย์ข้อมูลเกษตรแห่งชาติ</t>
  </si>
  <si>
    <t>ติดตามประเมินผลโครงการระบบส่งเสริมการเกษตรแปลงใหญ่</t>
  </si>
  <si>
    <t xml:space="preserve">ติดตามสถานการณ์สินค้า ปัจจัยการผลิต และภาวะเศรษฐกิจ </t>
  </si>
  <si>
    <t>เพิ่มประสิทธิภาพการจัดทำต้นทุน</t>
  </si>
  <si>
    <t xml:space="preserve">พัฒนาศูนย์เรียนรู้การเพิ่มประสิทธิภาพการผลิตสินค้าเกษตร  </t>
  </si>
  <si>
    <t>สำนักงานเศรษฐกิจการเกษตร ที่ 1 - 12</t>
  </si>
  <si>
    <t>การจัดการความเสี่ยง</t>
  </si>
  <si>
    <t>จัดทำประยุกต์ใช้ GI</t>
  </si>
  <si>
    <t>ติดตามและประเมินผลการพัฒนาการเกษตรระดับจังหวัดและ
กลุ่มจังหวัด</t>
  </si>
  <si>
    <t xml:space="preserve">โครงการพัฒนาโครงสร้างพื้นฐานและระบบโลจิสติกส์สินค้าเกษตร </t>
  </si>
  <si>
    <t xml:space="preserve">โครงการติดตามประเมินผลการดำเนินงานโครงการพระราชดำริ </t>
  </si>
  <si>
    <t xml:space="preserve">โครงการศูนย์เรียนรู้การเพิ่มประสิทธิภาพการผลิตสินค้าเกษตร </t>
  </si>
  <si>
    <t xml:space="preserve">โครงการติดตามประเมินผลภายใต้แผนงานบูรณาการพัฒนาและส่งเสริมเศรษฐกิจฐานราก </t>
  </si>
  <si>
    <t xml:space="preserve">โครงการสารสนเทศเพื่อสนับสนุนการบริหารจัดการสินค้าเกษตร </t>
  </si>
  <si>
    <t xml:space="preserve">โครงการเตือนภัยเศรษฐกิจการเกษตร </t>
  </si>
  <si>
    <t xml:space="preserve">โครงการพัฒนาเกษตรกรรมยั่งยืน </t>
  </si>
  <si>
    <t xml:space="preserve">โครงการพัฒนาศักยภาพกระบวนการผลิตสินค้าเกษตร </t>
  </si>
  <si>
    <t xml:space="preserve">โครงการระบบส่งเสริมการเกษตรแบบแปลงใหญ่ </t>
  </si>
  <si>
    <t xml:space="preserve">โครงการบริหารจัดการการผลิตสินค้าเกษตรตามแผนที่เกษตรเพื่อการบริหารจัดการเชิงรุก (Agri - Map) </t>
  </si>
  <si>
    <t>โครงการธนาคารสินค้าเกษตร</t>
  </si>
  <si>
    <t>บริหารจัดการด้านเศรษฐกิจการเกษตร</t>
  </si>
  <si>
    <t>7. สำนักงานเศรษฐกิจการเกษตรที่ 1-12</t>
  </si>
  <si>
    <t>ต้นทุนทางตรง ปีงบประมาณ  พ.ศ.  2563</t>
  </si>
  <si>
    <t xml:space="preserve"> ปีงบประมาณ พ.ศ. 2562</t>
  </si>
  <si>
    <t>ปีงบประมาณ พ.ศ. 2563</t>
  </si>
  <si>
    <t>ค่าตอบแทน ใช้สอยวัสดุ และสาธารณูปโภค</t>
  </si>
  <si>
    <t xml:space="preserve">ค่าเสื่อมราคาและค่าตัดจำหน่าย </t>
  </si>
  <si>
    <t>ค่าใช้จ่ายดำเนินงานรักษาความมั่นคงของประเทศ (5106)</t>
  </si>
  <si>
    <t>สำหรับปีงบประมาณ พ.ศ. 2563</t>
  </si>
  <si>
    <t>4</t>
  </si>
  <si>
    <t>กองเศรษฐกิจการเกษตรระหว่างประเทศ (19)</t>
  </si>
  <si>
    <t>ศูนย์ข้อมูลเกษตรแห่งชาติ (31)</t>
  </si>
  <si>
    <t xml:space="preserve">ศูนย์ต้นทุนหลักที่ 31 ศูนย์ข้อมูลเกษตรแห่งชาติ มีต้นทุนรวมเพิ่มขึ้น 1.27 ล้านบาท คิดเป็นสัดส่วนที่เพิ่มขึ้น 109.16% เนื่องจาก มีการจัดตั้งศูนย์ข้อมูลเกษตรแห่งชาติขึ้น ซึ่งเกิดจากการยุบรวมศูนย์ปฏิบัติการเศรษฐกิจการเกษตรเดิม ทำให้มีภารกิจและปริมาณงานที่ได้รับมอบหมายเพิ่มขึ้นจากเดิม รวมทั้งการจัดทำ Big Data การจ้างบุคลากรภายนอกมาช่วยปฏิบัติงาน และมีค่าใช้จ่ายในการปฏิบัติงานในพื้นที่เพื่อรวบรวมและจัดเก็บข้อมูลมาสนับสนุนในโครงการเตือนภัยเศรษฐกิจการเกษตร </t>
  </si>
  <si>
    <t xml:space="preserve">   เพิ่มขึ้น 137.93% เนื่องจาก 
     1. คดียังไม่สิ้นสุด จำนวน 4 เรื่อง ซึ่งมีค่าใช่จ่ายในการดำเนินการ เช่น ค่าธรรมเนียมศาล ค่าใช้จ่าย
ในการเดินทาง เป็นต้น
     2. ได้ชำระค่าเสียหายตามพิพากษา จำนวน 2 เรื่อง ได้แก่
          - บริษัท สินมั่นคงประกันภัย จำกัด (มหาชน) กรณีรถยนต์ของ สำนักงานเศรษฐกิจการเกษตร ที่ 5 
จังหวัดนครราชสีมา เกิดอุบัติเหตุกับบุคคลภายนอก เป็นเงิน 110,000 บาท
          - บริษัท วิริยะประกันภัย จำกัด ในฐานะผู้รับประกัน กรณี พนักงานขับรถยนต์ของสำนักงานเศรษฐกิจการเกษตรที่ 12 จังหวัดนครสวรรค์ ขับรถชนบุคคลภายนอก เป็นเงิน 369,848.05 บาท</t>
  </si>
  <si>
    <t xml:space="preserve">   ลดลง 23.70% เนื่องจาก ในปี 2563 เป็นการดำเนินงานต่อเนื่องจากปี 2562 ประกอบกับมีสถานการณ์การแพร่ระบาดของโรคติดเชื้อไวรัสโควิด-19 ทำให้ต้องยกเลิกหรือเลื่อนการเดินทางไปราชการในบางกิจกรรม และมีการประชุมผ่านระบบออนไลน์มากขึ้น</t>
  </si>
  <si>
    <t>ศูนย์ต้นทุนหลักที่ 19 กองเศรษฐกิจการเกษตรระหว่างประเทศ มีต้นทุนรวมลดลง 4.46 ล้านบาท คิดเป็นสัดส่วนที่ลดลง 26.97% เนื่องจาก สถานการณ์การแพร่ระบาดของโรคติดเชื้อไวรัสโควิด-19 ทำให้ต้องยกเลิกหรือเลื่อนการเดินทางไปราชการในบางกิจกรรม และมีการประชุมผ่านระบบออนไลน์มากขึ้น</t>
  </si>
  <si>
    <t xml:space="preserve">   เพิ่มขึ้น 22.57% เนื่องจาก ในปีงบประมาณ พ.ศ. 2563 อยู่ในช่วงที่ไวรัสโคโรนา COVID-19 ระบาด รัฐบาลขอความร่วมมือในการเดินทางออกนอกจังหวัดเพื่อควบคุมการระบาดของโรค ทำให้หน่วยงานไม่สามารถเดินทางออกไปปฏิบัติหน้าที่นอกพื้นที่ได้ ประกอบกับหน่วยงานมีมาตรการปฏิบัติงาน 
ณ ที่พักอาศัย (Work from home) และมีการประชุมผ่านระบบออนไลน์มากขึ้น จึงทำให้การใช้รถยนต์ราชการลดน้อยลงจากปกติ ส่งผลให้ปริมาณกิโลเมตรซึ่งเป็นตัวหารลดน้อยลง ทำให้ต้นทุนต่อหน่วยผลผลิตสูงขึ้น</t>
  </si>
  <si>
    <t xml:space="preserve">   เพิ่มขึ้น 64.44 % เนื่องจาก เนื่องจาก ปี 2563 งบประมาณที่ได้รับจัดสรร คืนเงินงบประมาณตาม พ.ร.บ. โอนเปลี่ยนแปลงฯ ทำให้งบประมาณในภาพรวมลดลง 4.34% จากปี 2562 โดยมีงบรายจ่ายที่ลดลง ดังนี้
     1) งบลงทุน ลดลง 7.40 %                                                                                                                       
     2) งบรายจ่ายอื่น (ค่าใช้จ่ายเดินทางไปราชการต่างประเทศชั่วคราว และค่าใช้จ่ายการประชุมระหว่างประเทศ) ลดลง 87.72 % </t>
  </si>
  <si>
    <t xml:space="preserve">   ค่าเสื่อมราคาและค่าตัดจำหน่าย (ต้นทุนคงที่) เพิ่มขึ้น 345.09% เนื่องจาก
     - ปี 2563 เริ่มประมวลค่าเสื่อมราคาอาคารสำนักงาน 10 ชั้น (อาคารนวัตกรรม) เป็นเงินจำนวน 8,525,096.87 บาท 
     - เริ่มประมวลค่าเสื่อมครุภัณฑ์คอมพิวเตอร์ จำนวน 673 เครื่อง เป็นเงินจำนวน 1,117,105.87 บาท
     - ค่าเสื่อมราคาครุภัณฑ์คอมพิวเตอร์ สิ้นสุดจำนวน 73 เครื่อง </t>
  </si>
  <si>
    <t xml:space="preserve">   ค่าตอบแทน ใช้สอยวัสดุ และสาธารณูปโภค (ต้นทุนผันแปร) เพิ่มขั้น 41.75% เนื่องจาก ในปี 2563 มีสถานที่ทำงานเพิ่มอีก 1 ตึก (อาคารนวัตกรรม) และอัตรากำลังบุคลากรปี 2563 จำนวน 1,298 ราย เพิ่มขึ้นจากปี 2562 จำนวน 82 ราย ส่งผลให้มีค่าใช้จ่ายเพิ่ม เช่น ค่าบริการ Internet ค่าน้ำ ค่าไฟฟ้า ค่ารักษาพยาบาล และค่า รปภ. เพิ่มขึ้นจำนวน 940,073.63 บาท</t>
  </si>
  <si>
    <r>
      <t>ตารางที่ 3</t>
    </r>
    <r>
      <rPr>
        <b/>
        <sz val="14"/>
        <rFont val="Angsana New"/>
        <family val="1"/>
      </rPr>
      <t xml:space="preserve">  รายงานต้นทุนกิจกรรมย่อยแยกตามแหล่งเงิน ประจำปีงบประมาณ พ.ศ. 2563</t>
    </r>
  </si>
  <si>
    <r>
      <t>ตาราง 4</t>
    </r>
    <r>
      <rPr>
        <b/>
        <sz val="14"/>
        <rFont val="Angsana New"/>
        <family val="1"/>
      </rPr>
      <t xml:space="preserve"> รายงานต้นทุนผลผลิตย่อยแยกตามแหล่งของเงิน ประจำปีงบประมาณ พ.ศ. 2563</t>
    </r>
  </si>
  <si>
    <r>
      <rPr>
        <b/>
        <u/>
        <sz val="14"/>
        <rFont val="Angsana New"/>
        <family val="1"/>
      </rPr>
      <t>ตารางที่ 2</t>
    </r>
    <r>
      <rPr>
        <b/>
        <sz val="14"/>
        <rFont val="Angsana New"/>
        <family val="1"/>
      </rPr>
      <t xml:space="preserve"> รายงานต้นทุนตามศูนย์ต้นทุนแยกตามประเภทค่าใช้จ่าย ประจำปีงบประมาณ พ.ศ. 2563</t>
    </r>
  </si>
  <si>
    <r>
      <rPr>
        <b/>
        <u/>
        <sz val="14"/>
        <rFont val="Angsana New"/>
        <family val="1"/>
      </rPr>
      <t xml:space="preserve">ตารางที่ 1 </t>
    </r>
    <r>
      <rPr>
        <b/>
        <sz val="14"/>
        <rFont val="Angsana New"/>
        <family val="1"/>
      </rPr>
      <t xml:space="preserve"> รายงานต้นทุนรวมของหน่วยงาน โดยแยกประเภทตามแหล่งของเงิน </t>
    </r>
  </si>
  <si>
    <r>
      <rPr>
        <b/>
        <u/>
        <sz val="14"/>
        <rFont val="Angsana New"/>
        <family val="1"/>
      </rPr>
      <t>หมายเหตุ</t>
    </r>
    <r>
      <rPr>
        <sz val="14"/>
        <rFont val="Angsana New"/>
        <family val="1"/>
      </rPr>
      <t xml:space="preserve"> : (อธิบายความแตกต่างระหว่างค่าใช้จ่ายในระบบ GFMIS และต้นทุนที่นำมาคำนวณต้นทุนผลผลิต)</t>
    </r>
  </si>
  <si>
    <r>
      <t xml:space="preserve">          </t>
    </r>
    <r>
      <rPr>
        <u/>
        <sz val="14"/>
        <rFont val="Angsana New"/>
        <family val="1"/>
      </rPr>
      <t>บวก</t>
    </r>
    <r>
      <rPr>
        <sz val="14"/>
        <rFont val="Angsana New"/>
        <family val="1"/>
      </rPr>
      <t xml:space="preserve"> ต้นทุนที่เกี่ยวข้องในการผลิตผลผลิต </t>
    </r>
  </si>
  <si>
    <r>
      <t xml:space="preserve">          </t>
    </r>
    <r>
      <rPr>
        <u/>
        <sz val="14"/>
        <rFont val="Angsana New"/>
        <family val="1"/>
      </rPr>
      <t>หัก</t>
    </r>
    <r>
      <rPr>
        <sz val="14"/>
        <rFont val="Angsana New"/>
        <family val="1"/>
      </rPr>
      <t xml:space="preserve"> ต้นทุนที่ไม่เกี่ยวข้องในการผลิตผลผลิต </t>
    </r>
  </si>
  <si>
    <r>
      <t>ตาราง 5</t>
    </r>
    <r>
      <rPr>
        <b/>
        <sz val="14"/>
        <rFont val="Angsana New"/>
        <family val="1"/>
      </rPr>
      <t xml:space="preserve"> รายงานต้นทุนกิจกรรมหลักแยกตามแหล่งของเงิน ประจำปีงบประมาณ พ.ศ. 2563</t>
    </r>
  </si>
  <si>
    <r>
      <t>ตาราง 6</t>
    </r>
    <r>
      <rPr>
        <b/>
        <sz val="14"/>
        <rFont val="Angsana New"/>
        <family val="1"/>
      </rPr>
      <t xml:space="preserve"> รายงานต้นทุนผลผลิตหลักแยกตามแหล่งของเงิน ประจำปีงบประมาณ พ.ศ. 2563</t>
    </r>
  </si>
  <si>
    <r>
      <rPr>
        <b/>
        <u/>
        <sz val="14"/>
        <rFont val="Angsana New"/>
        <family val="1"/>
      </rPr>
      <t xml:space="preserve"> ตารางที่ 7</t>
    </r>
    <r>
      <rPr>
        <b/>
        <sz val="14"/>
        <rFont val="Angsana New"/>
        <family val="1"/>
      </rPr>
      <t xml:space="preserve"> เปรียบเทียบผลการคำนวณต้นทุนกิจกรรมย่อยแยกตามแหล่งเงิน</t>
    </r>
  </si>
  <si>
    <t>ปริมาณ
 เพิ่ม/(ลด) %</t>
  </si>
  <si>
    <r>
      <t xml:space="preserve"> </t>
    </r>
    <r>
      <rPr>
        <b/>
        <u/>
        <sz val="14"/>
        <rFont val="Angsana New"/>
        <family val="1"/>
      </rPr>
      <t>ตารางที่</t>
    </r>
    <r>
      <rPr>
        <b/>
        <sz val="14"/>
        <rFont val="Angsana New"/>
        <family val="1"/>
      </rPr>
      <t xml:space="preserve"> 7 เปรียบเทียบผลการคำนวณต้นทุนกิจกรรมย่อยแยกตามแหล่งเงิน (ต่อ)</t>
    </r>
  </si>
  <si>
    <r>
      <rPr>
        <sz val="14"/>
        <rFont val="Angsana New"/>
        <family val="1"/>
      </rPr>
      <t xml:space="preserve">   เพิ่มขึ้น 28.08% เนื่องจาก ในปีงบประมาณ พ.ศ. 2563 มีการเพิ่มกิจกรรมการตรวจสอบและมีการเพิ่มการลงพื้นที่เพื่อปฏิบัติงานตรวจสอบ ดังนี้     </t>
    </r>
    <r>
      <rPr>
        <sz val="14"/>
        <color rgb="FFFF0000"/>
        <rFont val="Angsana New"/>
        <family val="1"/>
      </rPr>
      <t xml:space="preserve">
</t>
    </r>
    <r>
      <rPr>
        <sz val="14"/>
        <rFont val="Angsana New"/>
        <family val="1"/>
      </rPr>
      <t xml:space="preserve">   - การตรวจสอบการดำเนินงานโครงการตามแผนงาน/โครงการที่มีความสำคัญของสำนักงานเศรษฐกิจการเกษตร (โครงการพัฒนาศักยภาพกระบวนการผลิตสินค้าเกษตร) โดยมีการลงพื้นที่เพื่อปฏิบัติงานตรวจสอบที่สำนักงานเศรษฐกิจการเกษตรที่ 3 จังหวัดอุดรธานี
   - การตรวจสอบการดำเนินงานโครงการของกองทุนปรับโครงสร้างการผลิตภาคเกษตรเพื่อเพิ่มขีดความสามารถการแข่งขันของประเทศ มีการลงพื้นที่เพื่อปฏิบัติงานตรวจสอบ จำนวน 2 โครงการ คือ
     (1) โครงการเพิ่มศักยภาพการผลิตเนื้อโคขุนคุณภาพสูง มีการลงพื้นที่เพื่อปฏิบัติงานตรวจสอบที่สำนักงานเศรษฐกิจการเกษตรที่ 10 จังหวัดราชบุรี และสหกรณ์โคเนื้อกำแพงแสน จังหวัดนครปฐม
     (2) โครงการพัฒนาศักยภาพฟาร์มโคนมของสมาชิก (Smart Farm) มีการลงพื้นที่เพื่อปฏิบัติงานตรวจสอบที่สำนักงานเศรษฐกิจการเกษตรที่ 6 จังหวัดชลบุรี และสหกรณ์โคนมวังน้ำเย็น จังหวัดสระแก้ว</t>
    </r>
  </si>
  <si>
    <r>
      <t xml:space="preserve"> </t>
    </r>
    <r>
      <rPr>
        <b/>
        <u/>
        <sz val="14"/>
        <rFont val="Angsana New"/>
        <family val="1"/>
      </rPr>
      <t>ตารางที่ 8</t>
    </r>
    <r>
      <rPr>
        <b/>
        <sz val="14"/>
        <rFont val="Angsana New"/>
        <family val="1"/>
      </rPr>
      <t xml:space="preserve">  เปรียบเทียบผลการคำนวณต้นทุนผลผลิตย่อยแยกตามแหล่งเงิน</t>
    </r>
  </si>
  <si>
    <t>ปริมาณ 
เพิ่ม/(ลด) %</t>
  </si>
  <si>
    <t>งบกลาง 
(y-1)</t>
  </si>
  <si>
    <t>ต้นทุนรวม 
(y-1)</t>
  </si>
  <si>
    <t>ต้นทุน
ต่อหน่วย (y-1)</t>
  </si>
  <si>
    <r>
      <t xml:space="preserve"> </t>
    </r>
    <r>
      <rPr>
        <b/>
        <u/>
        <sz val="14"/>
        <rFont val="Angsana New"/>
        <family val="1"/>
      </rPr>
      <t>ตารางที่ 8</t>
    </r>
    <r>
      <rPr>
        <b/>
        <sz val="14"/>
        <rFont val="Angsana New"/>
        <family val="1"/>
      </rPr>
      <t xml:space="preserve">  เปรียบเทียบผลการคำนวณต้นทุนผลผลิตย่อยแยกตามแหล่งเงิน (ต่อ)</t>
    </r>
  </si>
  <si>
    <r>
      <rPr>
        <b/>
        <u/>
        <sz val="14"/>
        <rFont val="Angsana New"/>
        <family val="1"/>
      </rPr>
      <t>ตารางที่ 9</t>
    </r>
    <r>
      <rPr>
        <b/>
        <sz val="14"/>
        <rFont val="Angsana New"/>
        <family val="1"/>
      </rPr>
      <t xml:space="preserve">  เปรียบเทียบผลการคำนวณต้นทุนกิจกรรมหลักแยกตามแหล่งเงิน</t>
    </r>
  </si>
  <si>
    <t>ต้นทุนรวม 
เพิ่ม/(ลด) %</t>
  </si>
  <si>
    <t>แผนบริหารราชการแผ่นดิน พ.ศ.2552-2554 ของ กษ.เสนอ สศช. เพื่อขอความเห็นชอบจาก ครม.</t>
  </si>
  <si>
    <r>
      <rPr>
        <b/>
        <u/>
        <sz val="14"/>
        <rFont val="Angsana New"/>
        <family val="1"/>
      </rPr>
      <t>ตารางที่ 9</t>
    </r>
    <r>
      <rPr>
        <b/>
        <sz val="14"/>
        <rFont val="Angsana New"/>
        <family val="1"/>
      </rPr>
      <t xml:space="preserve">  เปรียบเทียบผลการคำนวณต้นทุนกิจกรรมหลักแยกตามแหล่งเงิน (ต่อ)</t>
    </r>
  </si>
  <si>
    <r>
      <t xml:space="preserve"> </t>
    </r>
    <r>
      <rPr>
        <b/>
        <u/>
        <sz val="14"/>
        <rFont val="Angsana New"/>
        <family val="1"/>
      </rPr>
      <t>ตารางที่ 10</t>
    </r>
    <r>
      <rPr>
        <b/>
        <sz val="14"/>
        <rFont val="Angsana New"/>
        <family val="1"/>
      </rPr>
      <t xml:space="preserve">  เปรียบเทียบผลการคำนวณต้นทุนผลผลิตหลักแยกตามแหล่งเงิน</t>
    </r>
  </si>
  <si>
    <t>งบกลาง
 (y-1)</t>
  </si>
  <si>
    <t>ต้นทุนรวม
 (y-1)</t>
  </si>
  <si>
    <t>ปริมาณ 
(y-1)</t>
  </si>
  <si>
    <t>ต้นทุนต่อหน่วย
 เพิ่ม/(ลด) %</t>
  </si>
  <si>
    <r>
      <t xml:space="preserve"> </t>
    </r>
    <r>
      <rPr>
        <b/>
        <u/>
        <sz val="14"/>
        <rFont val="Angsana New"/>
        <family val="1"/>
      </rPr>
      <t>ตารางที่ 10</t>
    </r>
    <r>
      <rPr>
        <b/>
        <sz val="14"/>
        <rFont val="Angsana New"/>
        <family val="1"/>
      </rPr>
      <t xml:space="preserve">  เปรียบเทียบผลการคำนวณต้นทุนผลผลิตหลักแยกตามแหล่งเงิน (ต่อ)</t>
    </r>
  </si>
  <si>
    <r>
      <rPr>
        <b/>
        <u/>
        <sz val="14"/>
        <rFont val="Angsana New"/>
        <family val="1"/>
      </rPr>
      <t>ตารางที่ 1</t>
    </r>
    <r>
      <rPr>
        <b/>
        <sz val="14"/>
        <rFont val="Angsana New"/>
        <family val="1"/>
      </rPr>
      <t>1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</t>
    </r>
  </si>
  <si>
    <t>รวม (คงที่)
 (y-1)</t>
  </si>
  <si>
    <r>
      <rPr>
        <b/>
        <u/>
        <sz val="14"/>
        <rFont val="Angsana New"/>
        <family val="1"/>
      </rPr>
      <t>ตารางที่ 11</t>
    </r>
    <r>
      <rPr>
        <b/>
        <sz val="14"/>
        <rFont val="Angsana New"/>
        <family val="1"/>
      </rPr>
      <t xml:space="preserve">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 (ต่อ)</t>
    </r>
  </si>
  <si>
    <r>
      <rPr>
        <b/>
        <u/>
        <sz val="14"/>
        <rFont val="Angsana New"/>
        <family val="1"/>
      </rPr>
      <t xml:space="preserve"> ตารางที่ 12</t>
    </r>
    <r>
      <rPr>
        <b/>
        <sz val="14"/>
        <rFont val="Angsana New"/>
        <family val="1"/>
      </rPr>
      <t xml:space="preserve"> รายงานเปรียบเทียบต้นทุนทางอ้อมตามลักษณะของต้นทุน (คงที่/ผันแปร)</t>
    </r>
  </si>
  <si>
    <t>ต้นทุนคงที่ 
เพิ่ม/(ลด) %</t>
  </si>
  <si>
    <r>
      <t xml:space="preserve"> </t>
    </r>
    <r>
      <rPr>
        <b/>
        <u/>
        <sz val="14"/>
        <rFont val="Angsana New"/>
        <family val="1"/>
      </rPr>
      <t>ตารางที่ 12</t>
    </r>
    <r>
      <rPr>
        <b/>
        <sz val="14"/>
        <rFont val="Angsana New"/>
        <family val="1"/>
      </rPr>
      <t xml:space="preserve"> รายงานเปรียบเทียบต้นทุนทางอ้อมตามลักษณะของต้นทุน (คงที่/ผันแปร) (ต่อ)</t>
    </r>
  </si>
  <si>
    <t xml:space="preserve">     ในปีงบประมาณ พ.ศ. 2563 สำนักงานเศรษฐกิจการเกษตร มีค่าใช้จ่ายที่ต้องนำมาคำนวณต้นทุนผลผลิต จำนวน 
627,034,295.93 บาท ประกอบด้วย 
          1. ค่าใช้จ่ายบุคลากร 
          2. ค่าใช้จ่ายด้านการฝึกอบรม 
          3. ค่าใช้จ่ายเดินทาง 
          4. ค่าตอบแทน ใช้สอย วัสดุ และค่าสาธารณูปโภค
          5. ค่าเสื่อมราคาและค่าตัดจำหน่าย
          6. ค่าใช้จ่ายดำเนินงานรักษาความมั่นคงของประเทศ
          7. อุดหนุนเพื่อดำเนินงาน
          8. ค่าจำหน่ายจากการขายสินทรัพย์ (ทรัพย์สินที่ตัดค่าเสื่อมราคาแล้วเหลือแต่มูลค่าซาก)
ซึ่งจากการเปรียบเทียบผลการคำนวณต้นทุนต่อหน่วยผลผลิตระหว่างงบประมาณปี 2562 กับ งบประมาณปี 2563 สาเหตุ
การเปลี่ยนแปลงต้นทุนต่อหน่วยผลผลิต เพิ่ม/ลด เกิน 20% เนื่องจาก 
          1. สถานการณ์การแพร่ระบาดของโรคติดเชื้อไวรัสโควิด-19 ทำให้ต้องยกเลิกหรือเลื่อนการเดินทางไปราชการในบางกิจกรรม
และมีการประชุมผ่านระบบออนไลน์มากขึ้น
          2. ในปี 2563 มีสถานที่ทำงานเพิ่มอีก 1 ตึก และอัตรากำลังบุคลากรปี 2563 จำนวน 1,298 ราย เพิ่มขึ้นจากปี 2562 จำนวน 
82 ราย ส่งผลให้มีค่าใช้จ่ายเพิ่ม เช่น ค่าบริการ Internet ค่าน้ำ ค่าไฟฟ้า ค่ารักษาพยาบาล และค่ารักษาความปลอดภัย เป็นต้น 
          3. ปี 2563 เริ่มประมวลค่าเสื่อมราคาอาคารสำนักงาน 10 ชั้น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</si>
</sst>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  <numFmt numFmtId="190" formatCode="_-* #,##0.000_-;\-* #,##0.000_-;_-* &quot;-&quot;???_-;_-@_-"/>
    <numFmt numFmtId="191" formatCode="#,##0.00_ ;\-#,##0.00\ "/>
    <numFmt numFmtId="192" formatCode="#,##0.00_)%;[Red]\(#,##0.00\)%"/>
    <numFmt numFmtId="193" formatCode="#,##0_ ;\-#,##0\ "/>
  </numFmts>
  <fonts count="23" x14ac:knownFonts="1">
    <font>
      <sz val="11"/>
      <color theme="1"/>
      <name val="Tahoma"/>
      <family val="2"/>
      <scheme val="minor"/>
    </font>
    <font>
      <sz val="10"/>
      <color indexed="8"/>
      <name val="Tahoma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2"/>
      <name val="Angsana New"/>
      <family val="1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name val="Angsana New"/>
      <family val="1"/>
    </font>
    <font>
      <sz val="14"/>
      <color theme="1"/>
      <name val="Angsana New"/>
      <family val="1"/>
    </font>
    <font>
      <sz val="14"/>
      <color indexed="8"/>
      <name val="Angsana New"/>
      <family val="1"/>
    </font>
    <font>
      <b/>
      <sz val="14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name val="Angsana New"/>
      <family val="1"/>
    </font>
    <font>
      <b/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4"/>
      <color rgb="FFFF0000"/>
      <name val="Angsana New"/>
      <family val="1"/>
    </font>
    <font>
      <b/>
      <u val="doubleAccounting"/>
      <sz val="14"/>
      <name val="Angsana New"/>
      <family val="1"/>
    </font>
    <font>
      <u/>
      <sz val="14"/>
      <name val="Angsana New"/>
      <family val="1"/>
    </font>
    <font>
      <b/>
      <u val="singleAccounting"/>
      <sz val="14"/>
      <name val="Angsana New"/>
      <family val="1"/>
    </font>
    <font>
      <u val="singleAccounting"/>
      <sz val="14"/>
      <name val="Angsana New"/>
      <family val="1"/>
    </font>
    <font>
      <b/>
      <sz val="14"/>
      <color indexed="8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2"/>
        <bgColor indexed="8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/>
    <xf numFmtId="18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</cellStyleXfs>
  <cellXfs count="474">
    <xf numFmtId="0" fontId="0" fillId="0" borderId="0" xfId="0"/>
    <xf numFmtId="0" fontId="9" fillId="0" borderId="1" xfId="0" applyFont="1" applyBorder="1" applyAlignment="1">
      <alignment vertical="top"/>
    </xf>
    <xf numFmtId="4" fontId="9" fillId="0" borderId="1" xfId="13" applyNumberFormat="1" applyFont="1" applyBorder="1" applyAlignment="1">
      <alignment vertical="top"/>
    </xf>
    <xf numFmtId="4" fontId="10" fillId="0" borderId="1" xfId="13" applyNumberFormat="1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0" fontId="14" fillId="0" borderId="0" xfId="0" applyFont="1" applyAlignment="1"/>
    <xf numFmtId="0" fontId="9" fillId="0" borderId="0" xfId="0" applyFont="1"/>
    <xf numFmtId="1" fontId="9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/>
    <xf numFmtId="1" fontId="16" fillId="0" borderId="0" xfId="0" applyNumberFormat="1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3" fontId="11" fillId="3" borderId="4" xfId="1" applyFont="1" applyFill="1" applyBorder="1" applyAlignment="1"/>
    <xf numFmtId="1" fontId="16" fillId="3" borderId="4" xfId="1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vertical="center"/>
    </xf>
    <xf numFmtId="189" fontId="8" fillId="0" borderId="1" xfId="1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vertical="top"/>
    </xf>
    <xf numFmtId="189" fontId="8" fillId="4" borderId="1" xfId="1" applyNumberFormat="1" applyFont="1" applyFill="1" applyBorder="1" applyAlignment="1">
      <alignment vertical="top"/>
    </xf>
    <xf numFmtId="189" fontId="8" fillId="2" borderId="1" xfId="1" applyNumberFormat="1" applyFont="1" applyFill="1" applyBorder="1" applyAlignment="1">
      <alignment vertical="top"/>
    </xf>
    <xf numFmtId="1" fontId="16" fillId="4" borderId="1" xfId="0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0" fontId="11" fillId="4" borderId="1" xfId="0" applyFont="1" applyFill="1" applyBorder="1" applyAlignment="1">
      <alignment horizontal="left" vertical="top"/>
    </xf>
    <xf numFmtId="43" fontId="8" fillId="4" borderId="1" xfId="1" applyFont="1" applyFill="1" applyBorder="1" applyAlignment="1">
      <alignment vertical="top"/>
    </xf>
    <xf numFmtId="43" fontId="11" fillId="2" borderId="1" xfId="1" applyFont="1" applyFill="1" applyBorder="1" applyAlignment="1">
      <alignment vertical="top"/>
    </xf>
    <xf numFmtId="1" fontId="8" fillId="4" borderId="1" xfId="1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 wrapText="1"/>
    </xf>
    <xf numFmtId="1" fontId="16" fillId="4" borderId="1" xfId="1" applyNumberFormat="1" applyFont="1" applyFill="1" applyBorder="1" applyAlignment="1">
      <alignment horizontal="center" vertical="top"/>
    </xf>
    <xf numFmtId="43" fontId="17" fillId="2" borderId="1" xfId="0" applyNumberFormat="1" applyFont="1" applyFill="1" applyBorder="1" applyAlignment="1">
      <alignment vertical="top"/>
    </xf>
    <xf numFmtId="43" fontId="8" fillId="4" borderId="1" xfId="1" applyFont="1" applyFill="1" applyBorder="1" applyAlignment="1">
      <alignment horizontal="center" vertical="top"/>
    </xf>
    <xf numFmtId="0" fontId="9" fillId="0" borderId="0" xfId="0" applyFont="1" applyAlignment="1">
      <alignment wrapText="1"/>
    </xf>
    <xf numFmtId="193" fontId="8" fillId="4" borderId="1" xfId="13" applyNumberFormat="1" applyFont="1" applyFill="1" applyBorder="1" applyAlignment="1">
      <alignment horizontal="center" vertical="top"/>
    </xf>
    <xf numFmtId="190" fontId="11" fillId="2" borderId="1" xfId="1" applyNumberFormat="1" applyFont="1" applyFill="1" applyBorder="1" applyAlignment="1">
      <alignment vertical="top"/>
    </xf>
    <xf numFmtId="49" fontId="14" fillId="0" borderId="0" xfId="11" applyNumberFormat="1" applyFont="1" applyBorder="1" applyAlignment="1">
      <alignment horizontal="left" vertical="center"/>
    </xf>
    <xf numFmtId="49" fontId="11" fillId="0" borderId="0" xfId="11" applyNumberFormat="1" applyFont="1" applyBorder="1" applyAlignment="1">
      <alignment horizontal="left" vertical="center"/>
    </xf>
    <xf numFmtId="3" fontId="11" fillId="0" borderId="0" xfId="11" applyNumberFormat="1" applyFont="1" applyBorder="1" applyAlignment="1">
      <alignment horizontal="left" vertical="center"/>
    </xf>
    <xf numFmtId="49" fontId="14" fillId="0" borderId="5" xfId="11" applyNumberFormat="1" applyFont="1" applyBorder="1" applyAlignment="1">
      <alignment horizontal="left" vertical="center"/>
    </xf>
    <xf numFmtId="49" fontId="11" fillId="0" borderId="5" xfId="11" applyNumberFormat="1" applyFont="1" applyBorder="1" applyAlignment="1">
      <alignment horizontal="left" vertical="center"/>
    </xf>
    <xf numFmtId="3" fontId="11" fillId="0" borderId="5" xfId="11" applyNumberFormat="1" applyFont="1" applyBorder="1" applyAlignment="1">
      <alignment horizontal="left" vertical="center"/>
    </xf>
    <xf numFmtId="49" fontId="11" fillId="0" borderId="5" xfId="11" applyNumberFormat="1" applyFont="1" applyBorder="1" applyAlignment="1">
      <alignment horizontal="right" vertical="center"/>
    </xf>
    <xf numFmtId="49" fontId="11" fillId="0" borderId="1" xfId="11" applyNumberFormat="1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3" fontId="11" fillId="0" borderId="1" xfId="11" applyNumberFormat="1" applyFont="1" applyBorder="1" applyAlignment="1">
      <alignment horizontal="center" vertical="center"/>
    </xf>
    <xf numFmtId="43" fontId="11" fillId="3" borderId="4" xfId="9" applyFont="1" applyFill="1" applyBorder="1" applyAlignment="1">
      <alignment vertical="center"/>
    </xf>
    <xf numFmtId="3" fontId="11" fillId="3" borderId="1" xfId="11" applyNumberFormat="1" applyFont="1" applyFill="1" applyBorder="1" applyAlignment="1">
      <alignment vertical="center"/>
    </xf>
    <xf numFmtId="0" fontId="11" fillId="3" borderId="1" xfId="11" applyFont="1" applyFill="1" applyBorder="1" applyAlignment="1">
      <alignment vertical="center"/>
    </xf>
    <xf numFmtId="0" fontId="11" fillId="0" borderId="1" xfId="11" applyFont="1" applyBorder="1" applyAlignment="1">
      <alignment horizontal="left" vertical="top"/>
    </xf>
    <xf numFmtId="0" fontId="11" fillId="0" borderId="1" xfId="11" applyFont="1" applyBorder="1" applyAlignment="1">
      <alignment vertical="top"/>
    </xf>
    <xf numFmtId="43" fontId="8" fillId="0" borderId="1" xfId="9" applyFont="1" applyFill="1" applyBorder="1" applyAlignment="1">
      <alignment horizontal="center" vertical="center"/>
    </xf>
    <xf numFmtId="43" fontId="8" fillId="0" borderId="1" xfId="9" applyFont="1" applyBorder="1" applyAlignment="1">
      <alignment horizontal="center" vertical="center"/>
    </xf>
    <xf numFmtId="43" fontId="11" fillId="2" borderId="1" xfId="11" applyNumberFormat="1" applyFont="1" applyFill="1" applyBorder="1" applyAlignment="1">
      <alignment horizontal="center" vertical="center"/>
    </xf>
    <xf numFmtId="3" fontId="8" fillId="0" borderId="1" xfId="9" applyNumberFormat="1" applyFont="1" applyBorder="1" applyAlignment="1">
      <alignment horizontal="center" vertical="center"/>
    </xf>
    <xf numFmtId="43" fontId="11" fillId="2" borderId="1" xfId="9" applyNumberFormat="1" applyFont="1" applyFill="1" applyBorder="1" applyAlignment="1">
      <alignment horizontal="center" vertical="center"/>
    </xf>
    <xf numFmtId="0" fontId="8" fillId="0" borderId="1" xfId="11" applyFont="1" applyBorder="1" applyAlignment="1">
      <alignment horizontal="center" vertical="top"/>
    </xf>
    <xf numFmtId="0" fontId="8" fillId="0" borderId="1" xfId="11" applyFont="1" applyBorder="1" applyAlignment="1">
      <alignment vertical="top" wrapText="1"/>
    </xf>
    <xf numFmtId="43" fontId="8" fillId="0" borderId="1" xfId="9" applyFont="1" applyFill="1" applyBorder="1" applyAlignment="1">
      <alignment horizontal="center" vertical="top"/>
    </xf>
    <xf numFmtId="43" fontId="8" fillId="0" borderId="1" xfId="9" applyFont="1" applyBorder="1" applyAlignment="1">
      <alignment horizontal="center" vertical="top"/>
    </xf>
    <xf numFmtId="43" fontId="11" fillId="2" borderId="1" xfId="11" applyNumberFormat="1" applyFont="1" applyFill="1" applyBorder="1" applyAlignment="1">
      <alignment horizontal="center" vertical="top"/>
    </xf>
    <xf numFmtId="3" fontId="8" fillId="0" borderId="1" xfId="9" applyNumberFormat="1" applyFont="1" applyBorder="1" applyAlignment="1">
      <alignment horizontal="center" vertical="top"/>
    </xf>
    <xf numFmtId="0" fontId="11" fillId="0" borderId="1" xfId="11" applyFont="1" applyBorder="1" applyAlignment="1">
      <alignment horizontal="center" vertical="top"/>
    </xf>
    <xf numFmtId="43" fontId="11" fillId="2" borderId="1" xfId="9" applyNumberFormat="1" applyFont="1" applyFill="1" applyBorder="1" applyAlignment="1">
      <alignment horizontal="center" vertical="top"/>
    </xf>
    <xf numFmtId="0" fontId="8" fillId="0" borderId="1" xfId="11" applyFont="1" applyBorder="1" applyAlignment="1">
      <alignment vertical="top"/>
    </xf>
    <xf numFmtId="0" fontId="8" fillId="0" borderId="1" xfId="11" applyFont="1" applyBorder="1" applyAlignment="1">
      <alignment horizontal="left" vertical="top" wrapText="1"/>
    </xf>
    <xf numFmtId="0" fontId="8" fillId="0" borderId="1" xfId="11" applyFont="1" applyBorder="1" applyAlignment="1">
      <alignment horizontal="left" vertical="top"/>
    </xf>
    <xf numFmtId="43" fontId="8" fillId="0" borderId="1" xfId="9" applyFont="1" applyFill="1" applyBorder="1" applyAlignment="1">
      <alignment horizontal="center" vertical="top" wrapText="1"/>
    </xf>
    <xf numFmtId="3" fontId="9" fillId="0" borderId="0" xfId="0" applyNumberFormat="1" applyFont="1"/>
    <xf numFmtId="0" fontId="11" fillId="0" borderId="0" xfId="19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0" fontId="8" fillId="0" borderId="0" xfId="19" applyFont="1"/>
    <xf numFmtId="4" fontId="8" fillId="0" borderId="0" xfId="19" applyNumberFormat="1" applyFont="1"/>
    <xf numFmtId="0" fontId="11" fillId="0" borderId="0" xfId="0" applyFont="1" applyAlignment="1">
      <alignment horizontal="right"/>
    </xf>
    <xf numFmtId="4" fontId="11" fillId="0" borderId="14" xfId="19" applyNumberFormat="1" applyFont="1" applyBorder="1" applyAlignment="1">
      <alignment horizontal="center" vertical="center" wrapText="1"/>
    </xf>
    <xf numFmtId="0" fontId="11" fillId="0" borderId="14" xfId="19" applyFont="1" applyBorder="1" applyAlignment="1">
      <alignment horizontal="center" vertical="center" wrapText="1"/>
    </xf>
    <xf numFmtId="0" fontId="11" fillId="0" borderId="40" xfId="19" applyFont="1" applyBorder="1" applyAlignment="1">
      <alignment horizontal="center" vertical="center" wrapText="1"/>
    </xf>
    <xf numFmtId="0" fontId="11" fillId="0" borderId="41" xfId="19" applyFont="1" applyBorder="1" applyAlignment="1">
      <alignment horizontal="center" vertical="center" wrapText="1"/>
    </xf>
    <xf numFmtId="0" fontId="11" fillId="0" borderId="39" xfId="19" applyFont="1" applyBorder="1" applyAlignment="1">
      <alignment horizontal="center" vertical="center" wrapText="1"/>
    </xf>
    <xf numFmtId="0" fontId="11" fillId="0" borderId="1" xfId="19" applyFont="1" applyBorder="1" applyAlignment="1">
      <alignment horizontal="center" vertical="center" wrapText="1"/>
    </xf>
    <xf numFmtId="0" fontId="11" fillId="5" borderId="43" xfId="19" applyNumberFormat="1" applyFont="1" applyFill="1" applyBorder="1" applyAlignment="1">
      <alignment horizontal="center"/>
    </xf>
    <xf numFmtId="0" fontId="8" fillId="6" borderId="44" xfId="19" applyNumberFormat="1" applyFont="1" applyFill="1" applyBorder="1" applyAlignment="1">
      <alignment horizontal="center"/>
    </xf>
    <xf numFmtId="0" fontId="8" fillId="6" borderId="1" xfId="19" applyNumberFormat="1" applyFont="1" applyFill="1" applyBorder="1" applyAlignment="1">
      <alignment horizontal="center"/>
    </xf>
    <xf numFmtId="0" fontId="8" fillId="6" borderId="15" xfId="19" applyNumberFormat="1" applyFont="1" applyFill="1" applyBorder="1" applyAlignment="1">
      <alignment horizontal="center"/>
    </xf>
    <xf numFmtId="0" fontId="8" fillId="6" borderId="45" xfId="19" applyNumberFormat="1" applyFont="1" applyFill="1" applyBorder="1" applyAlignment="1">
      <alignment horizontal="center"/>
    </xf>
    <xf numFmtId="0" fontId="8" fillId="6" borderId="43" xfId="19" applyNumberFormat="1" applyFont="1" applyFill="1" applyBorder="1" applyAlignment="1">
      <alignment horizontal="center"/>
    </xf>
    <xf numFmtId="0" fontId="11" fillId="3" borderId="46" xfId="19" applyNumberFormat="1" applyFont="1" applyFill="1" applyBorder="1" applyAlignment="1">
      <alignment horizontal="center"/>
    </xf>
    <xf numFmtId="0" fontId="8" fillId="0" borderId="0" xfId="0" applyNumberFormat="1" applyFont="1"/>
    <xf numFmtId="0" fontId="11" fillId="0" borderId="47" xfId="19" applyFont="1" applyBorder="1" applyAlignment="1">
      <alignment horizontal="center"/>
    </xf>
    <xf numFmtId="0" fontId="11" fillId="3" borderId="16" xfId="19" applyFont="1" applyFill="1" applyBorder="1" applyAlignment="1">
      <alignment horizontal="center"/>
    </xf>
    <xf numFmtId="4" fontId="11" fillId="3" borderId="13" xfId="19" applyNumberFormat="1" applyFont="1" applyFill="1" applyBorder="1"/>
    <xf numFmtId="4" fontId="11" fillId="3" borderId="48" xfId="19" applyNumberFormat="1" applyFont="1" applyFill="1" applyBorder="1" applyAlignment="1">
      <alignment horizontal="right" wrapText="1"/>
    </xf>
    <xf numFmtId="4" fontId="11" fillId="3" borderId="47" xfId="19" applyNumberFormat="1" applyFont="1" applyFill="1" applyBorder="1"/>
    <xf numFmtId="4" fontId="11" fillId="3" borderId="49" xfId="19" applyNumberFormat="1" applyFont="1" applyFill="1" applyBorder="1"/>
    <xf numFmtId="0" fontId="11" fillId="0" borderId="1" xfId="0" applyFont="1" applyBorder="1"/>
    <xf numFmtId="0" fontId="8" fillId="0" borderId="1" xfId="19" applyFont="1" applyBorder="1" applyAlignment="1">
      <alignment horizontal="right" wrapText="1"/>
    </xf>
    <xf numFmtId="4" fontId="8" fillId="0" borderId="1" xfId="19" applyNumberFormat="1" applyFont="1" applyBorder="1" applyAlignment="1">
      <alignment horizontal="right" wrapText="1"/>
    </xf>
    <xf numFmtId="4" fontId="11" fillId="2" borderId="1" xfId="19" applyNumberFormat="1" applyFont="1" applyFill="1" applyBorder="1" applyAlignment="1">
      <alignment horizontal="right" wrapText="1"/>
    </xf>
    <xf numFmtId="4" fontId="11" fillId="2" borderId="1" xfId="19" applyNumberFormat="1" applyFont="1" applyFill="1" applyBorder="1"/>
    <xf numFmtId="0" fontId="8" fillId="0" borderId="1" xfId="0" applyFont="1" applyBorder="1" applyAlignment="1">
      <alignment horizontal="left" indent="1"/>
    </xf>
    <xf numFmtId="43" fontId="10" fillId="4" borderId="52" xfId="19" applyNumberFormat="1" applyFont="1" applyFill="1" applyBorder="1" applyAlignment="1">
      <alignment horizontal="right" wrapText="1"/>
    </xf>
    <xf numFmtId="43" fontId="8" fillId="0" borderId="13" xfId="19" applyNumberFormat="1" applyFont="1" applyBorder="1" applyAlignment="1">
      <alignment horizontal="right" wrapText="1"/>
    </xf>
    <xf numFmtId="43" fontId="10" fillId="4" borderId="53" xfId="19" applyNumberFormat="1" applyFont="1" applyFill="1" applyBorder="1" applyAlignment="1">
      <alignment horizontal="right" wrapText="1"/>
    </xf>
    <xf numFmtId="43" fontId="10" fillId="4" borderId="1" xfId="19" applyNumberFormat="1" applyFont="1" applyFill="1" applyBorder="1" applyAlignment="1">
      <alignment horizontal="right" wrapText="1"/>
    </xf>
    <xf numFmtId="43" fontId="8" fillId="0" borderId="1" xfId="19" applyNumberFormat="1" applyFont="1" applyBorder="1" applyAlignment="1">
      <alignment horizontal="right" wrapText="1"/>
    </xf>
    <xf numFmtId="43" fontId="8" fillId="4" borderId="1" xfId="13" applyNumberFormat="1" applyFont="1" applyFill="1" applyBorder="1"/>
    <xf numFmtId="43" fontId="8" fillId="0" borderId="1" xfId="13" applyNumberFormat="1" applyFont="1" applyFill="1" applyBorder="1"/>
    <xf numFmtId="43" fontId="11" fillId="4" borderId="1" xfId="13" applyNumberFormat="1" applyFont="1" applyFill="1" applyBorder="1"/>
    <xf numFmtId="0" fontId="8" fillId="0" borderId="1" xfId="0" applyFont="1" applyBorder="1" applyAlignment="1">
      <alignment horizontal="left" indent="2"/>
    </xf>
    <xf numFmtId="43" fontId="9" fillId="4" borderId="1" xfId="13" applyNumberFormat="1" applyFont="1" applyFill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43" fontId="11" fillId="3" borderId="4" xfId="0" applyNumberFormat="1" applyFont="1" applyFill="1" applyBorder="1"/>
    <xf numFmtId="43" fontId="11" fillId="3" borderId="4" xfId="0" applyNumberFormat="1" applyFont="1" applyFill="1" applyBorder="1" applyAlignment="1">
      <alignment horizontal="center"/>
    </xf>
    <xf numFmtId="43" fontId="11" fillId="3" borderId="4" xfId="5" applyNumberFormat="1" applyFont="1" applyFill="1" applyBorder="1" applyAlignment="1">
      <alignment horizontal="right" wrapText="1"/>
    </xf>
    <xf numFmtId="0" fontId="11" fillId="0" borderId="0" xfId="0" applyFont="1" applyAlignment="1">
      <alignment vertical="center"/>
    </xf>
    <xf numFmtId="43" fontId="8" fillId="0" borderId="0" xfId="0" applyNumberFormat="1" applyFont="1" applyAlignment="1">
      <alignment vertical="center"/>
    </xf>
    <xf numFmtId="43" fontId="18" fillId="2" borderId="0" xfId="0" applyNumberFormat="1" applyFont="1" applyFill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9" fillId="0" borderId="1" xfId="13" applyFont="1" applyBorder="1" applyAlignment="1">
      <alignment horizontal="center" vertical="top"/>
    </xf>
    <xf numFmtId="43" fontId="8" fillId="0" borderId="1" xfId="5" applyNumberFormat="1" applyFont="1" applyFill="1" applyBorder="1" applyAlignment="1">
      <alignment horizontal="center" vertical="top" wrapText="1"/>
    </xf>
    <xf numFmtId="43" fontId="10" fillId="0" borderId="1" xfId="15" applyNumberFormat="1" applyFont="1" applyBorder="1" applyAlignment="1">
      <alignment horizontal="right" vertical="top" wrapText="1"/>
    </xf>
    <xf numFmtId="43" fontId="11" fillId="2" borderId="1" xfId="5" applyNumberFormat="1" applyFont="1" applyFill="1" applyBorder="1" applyAlignment="1">
      <alignment horizontal="right" wrapText="1"/>
    </xf>
    <xf numFmtId="43" fontId="8" fillId="0" borderId="0" xfId="0" applyNumberFormat="1" applyFont="1"/>
    <xf numFmtId="43" fontId="10" fillId="0" borderId="1" xfId="15" applyNumberFormat="1" applyFont="1" applyBorder="1" applyAlignment="1">
      <alignment horizontal="center" vertical="top" wrapText="1"/>
    </xf>
    <xf numFmtId="43" fontId="8" fillId="0" borderId="1" xfId="13" applyFont="1" applyFill="1" applyBorder="1" applyAlignment="1">
      <alignment horizontal="right"/>
    </xf>
    <xf numFmtId="0" fontId="8" fillId="0" borderId="0" xfId="0" applyFont="1" applyAlignment="1">
      <alignment vertical="center"/>
    </xf>
    <xf numFmtId="43" fontId="11" fillId="2" borderId="0" xfId="0" applyNumberFormat="1" applyFont="1" applyFill="1" applyAlignment="1">
      <alignment vertical="center"/>
    </xf>
    <xf numFmtId="43" fontId="20" fillId="2" borderId="0" xfId="0" applyNumberFormat="1" applyFont="1" applyFill="1" applyAlignment="1">
      <alignment vertical="center"/>
    </xf>
    <xf numFmtId="191" fontId="20" fillId="2" borderId="0" xfId="13" applyNumberFormat="1" applyFont="1" applyFill="1" applyAlignment="1">
      <alignment horizontal="right" vertical="center"/>
    </xf>
    <xf numFmtId="43" fontId="18" fillId="0" borderId="0" xfId="0" applyNumberFormat="1" applyFont="1" applyAlignment="1">
      <alignment vertical="center"/>
    </xf>
    <xf numFmtId="43" fontId="9" fillId="0" borderId="1" xfId="0" applyNumberFormat="1" applyFont="1" applyBorder="1" applyAlignment="1">
      <alignment vertical="top"/>
    </xf>
    <xf numFmtId="4" fontId="9" fillId="0" borderId="0" xfId="0" applyNumberFormat="1" applyFont="1" applyAlignment="1">
      <alignment vertical="top"/>
    </xf>
    <xf numFmtId="0" fontId="8" fillId="4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43" fontId="8" fillId="0" borderId="1" xfId="5" applyNumberFormat="1" applyFont="1" applyBorder="1" applyAlignment="1">
      <alignment vertical="top"/>
    </xf>
    <xf numFmtId="43" fontId="11" fillId="2" borderId="1" xfId="5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43" fontId="21" fillId="0" borderId="0" xfId="0" applyNumberFormat="1" applyFont="1" applyAlignment="1">
      <alignment vertical="center"/>
    </xf>
    <xf numFmtId="43" fontId="18" fillId="0" borderId="1" xfId="0" applyNumberFormat="1" applyFont="1" applyBorder="1"/>
    <xf numFmtId="49" fontId="11" fillId="0" borderId="13" xfId="11" applyNumberFormat="1" applyFont="1" applyBorder="1" applyAlignment="1">
      <alignment horizontal="center" vertical="center"/>
    </xf>
    <xf numFmtId="49" fontId="11" fillId="0" borderId="15" xfId="11" applyNumberFormat="1" applyFont="1" applyBorder="1" applyAlignment="1">
      <alignment vertical="center"/>
    </xf>
    <xf numFmtId="49" fontId="14" fillId="0" borderId="0" xfId="11" applyNumberFormat="1" applyFont="1" applyBorder="1" applyAlignment="1">
      <alignment horizontal="left" vertical="top"/>
    </xf>
    <xf numFmtId="3" fontId="11" fillId="3" borderId="1" xfId="9" applyNumberFormat="1" applyFont="1" applyFill="1" applyBorder="1" applyAlignment="1">
      <alignment vertical="center"/>
    </xf>
    <xf numFmtId="49" fontId="8" fillId="0" borderId="1" xfId="11" applyNumberFormat="1" applyFont="1" applyBorder="1" applyAlignment="1">
      <alignment horizontal="left" vertical="center" wrapText="1"/>
    </xf>
    <xf numFmtId="43" fontId="11" fillId="2" borderId="1" xfId="9" applyFont="1" applyFill="1" applyBorder="1" applyAlignment="1">
      <alignment horizontal="center" vertical="top"/>
    </xf>
    <xf numFmtId="3" fontId="8" fillId="0" borderId="1" xfId="1" applyNumberFormat="1" applyFont="1" applyBorder="1" applyAlignment="1">
      <alignment horizontal="center" vertical="top"/>
    </xf>
    <xf numFmtId="43" fontId="11" fillId="0" borderId="1" xfId="9" applyFont="1" applyBorder="1" applyAlignment="1">
      <alignment horizontal="center" vertical="top"/>
    </xf>
    <xf numFmtId="190" fontId="11" fillId="2" borderId="1" xfId="11" applyNumberFormat="1" applyFont="1" applyFill="1" applyBorder="1" applyAlignment="1">
      <alignment horizontal="center" vertical="top"/>
    </xf>
    <xf numFmtId="49" fontId="8" fillId="0" borderId="1" xfId="11" applyNumberFormat="1" applyFont="1" applyBorder="1" applyAlignment="1">
      <alignment horizontal="left" vertical="top" wrapText="1"/>
    </xf>
    <xf numFmtId="43" fontId="8" fillId="0" borderId="1" xfId="9" applyFont="1" applyBorder="1" applyAlignment="1">
      <alignment horizontal="center" vertical="top" wrapText="1"/>
    </xf>
    <xf numFmtId="3" fontId="8" fillId="0" borderId="1" xfId="1" applyNumberFormat="1" applyFont="1" applyFill="1" applyBorder="1" applyAlignment="1">
      <alignment horizontal="center" vertical="top"/>
    </xf>
    <xf numFmtId="3" fontId="11" fillId="0" borderId="0" xfId="11" applyNumberFormat="1" applyFont="1" applyBorder="1" applyAlignment="1">
      <alignment horizontal="center" vertical="top"/>
    </xf>
    <xf numFmtId="3" fontId="11" fillId="0" borderId="5" xfId="11" applyNumberFormat="1" applyFont="1" applyBorder="1" applyAlignment="1">
      <alignment horizontal="center" vertical="top"/>
    </xf>
    <xf numFmtId="3" fontId="11" fillId="0" borderId="1" xfId="11" applyNumberFormat="1" applyFont="1" applyBorder="1" applyAlignment="1">
      <alignment horizontal="center" vertical="top"/>
    </xf>
    <xf numFmtId="43" fontId="11" fillId="3" borderId="4" xfId="11" applyNumberFormat="1" applyFont="1" applyFill="1" applyBorder="1" applyAlignment="1">
      <alignment vertical="center"/>
    </xf>
    <xf numFmtId="3" fontId="11" fillId="3" borderId="1" xfId="9" applyNumberFormat="1" applyFont="1" applyFill="1" applyBorder="1" applyAlignment="1">
      <alignment horizontal="center" vertical="top"/>
    </xf>
    <xf numFmtId="0" fontId="11" fillId="3" borderId="1" xfId="11" applyFont="1" applyFill="1" applyBorder="1" applyAlignment="1">
      <alignment horizontal="center" vertical="center"/>
    </xf>
    <xf numFmtId="49" fontId="8" fillId="0" borderId="1" xfId="11" applyNumberFormat="1" applyFont="1" applyBorder="1" applyAlignment="1">
      <alignment vertical="top" wrapText="1"/>
    </xf>
    <xf numFmtId="43" fontId="8" fillId="0" borderId="1" xfId="9" applyFont="1" applyFill="1" applyBorder="1" applyAlignment="1">
      <alignment vertical="top"/>
    </xf>
    <xf numFmtId="43" fontId="11" fillId="2" borderId="1" xfId="11" applyNumberFormat="1" applyFont="1" applyFill="1" applyBorder="1" applyAlignment="1">
      <alignment vertical="top"/>
    </xf>
    <xf numFmtId="190" fontId="11" fillId="2" borderId="1" xfId="9" applyNumberFormat="1" applyFont="1" applyFill="1" applyBorder="1" applyAlignment="1">
      <alignment vertical="top"/>
    </xf>
    <xf numFmtId="43" fontId="8" fillId="0" borderId="1" xfId="9" applyFont="1" applyBorder="1" applyAlignment="1">
      <alignment vertical="top"/>
    </xf>
    <xf numFmtId="43" fontId="11" fillId="2" borderId="1" xfId="9" applyFont="1" applyFill="1" applyBorder="1" applyAlignment="1">
      <alignment vertical="top"/>
    </xf>
    <xf numFmtId="3" fontId="9" fillId="0" borderId="0" xfId="0" applyNumberFormat="1" applyFont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1" fillId="0" borderId="6" xfId="0" applyFont="1" applyFill="1" applyBorder="1" applyAlignment="1">
      <alignment horizontal="right" vertical="top"/>
    </xf>
    <xf numFmtId="43" fontId="11" fillId="3" borderId="4" xfId="1" applyNumberFormat="1" applyFont="1" applyFill="1" applyBorder="1" applyAlignment="1"/>
    <xf numFmtId="43" fontId="11" fillId="3" borderId="1" xfId="1" applyNumberFormat="1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43" fontId="8" fillId="9" borderId="34" xfId="1" applyNumberFormat="1" applyFont="1" applyFill="1" applyBorder="1" applyAlignment="1"/>
    <xf numFmtId="43" fontId="8" fillId="9" borderId="12" xfId="1" applyNumberFormat="1" applyFont="1" applyFill="1" applyBorder="1" applyAlignment="1"/>
    <xf numFmtId="43" fontId="11" fillId="9" borderId="35" xfId="1" applyNumberFormat="1" applyFont="1" applyFill="1" applyBorder="1" applyAlignment="1">
      <alignment vertical="top"/>
    </xf>
    <xf numFmtId="0" fontId="8" fillId="9" borderId="12" xfId="0" applyFont="1" applyFill="1" applyBorder="1" applyAlignment="1">
      <alignment horizontal="center" vertical="top"/>
    </xf>
    <xf numFmtId="43" fontId="11" fillId="9" borderId="35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3" fontId="8" fillId="0" borderId="1" xfId="3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vertical="top"/>
    </xf>
    <xf numFmtId="3" fontId="8" fillId="0" borderId="1" xfId="2" applyNumberFormat="1" applyFont="1" applyFill="1" applyBorder="1" applyAlignment="1">
      <alignment horizontal="center" vertical="top"/>
    </xf>
    <xf numFmtId="40" fontId="11" fillId="2" borderId="1" xfId="1" applyNumberFormat="1" applyFont="1" applyFill="1" applyBorder="1" applyAlignment="1">
      <alignment horizontal="center" vertical="top"/>
    </xf>
    <xf numFmtId="40" fontId="11" fillId="2" borderId="1" xfId="8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43" fontId="8" fillId="0" borderId="1" xfId="3" applyFont="1" applyFill="1" applyBorder="1" applyAlignment="1">
      <alignment horizontal="center" vertical="top"/>
    </xf>
    <xf numFmtId="43" fontId="8" fillId="0" borderId="1" xfId="1" applyFont="1" applyFill="1" applyBorder="1" applyAlignment="1">
      <alignment horizontal="center" vertical="top"/>
    </xf>
    <xf numFmtId="187" fontId="8" fillId="4" borderId="1" xfId="14" applyNumberFormat="1" applyFont="1" applyFill="1" applyBorder="1" applyAlignment="1">
      <alignment vertical="top"/>
    </xf>
    <xf numFmtId="187" fontId="8" fillId="4" borderId="1" xfId="13" applyNumberFormat="1" applyFont="1" applyFill="1" applyBorder="1" applyAlignment="1">
      <alignment vertical="top"/>
    </xf>
    <xf numFmtId="43" fontId="8" fillId="0" borderId="1" xfId="1" applyFont="1" applyFill="1" applyBorder="1" applyAlignment="1">
      <alignment vertical="top" wrapText="1"/>
    </xf>
    <xf numFmtId="43" fontId="8" fillId="0" borderId="1" xfId="3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 wrapText="1"/>
    </xf>
    <xf numFmtId="43" fontId="8" fillId="9" borderId="1" xfId="3" applyFont="1" applyFill="1" applyBorder="1" applyAlignment="1">
      <alignment vertical="top"/>
    </xf>
    <xf numFmtId="43" fontId="11" fillId="9" borderId="1" xfId="1" applyNumberFormat="1" applyFont="1" applyFill="1" applyBorder="1" applyAlignment="1">
      <alignment vertical="top"/>
    </xf>
    <xf numFmtId="0" fontId="11" fillId="9" borderId="1" xfId="0" applyFont="1" applyFill="1" applyBorder="1" applyAlignment="1">
      <alignment horizontal="center" vertical="top" wrapText="1"/>
    </xf>
    <xf numFmtId="43" fontId="8" fillId="9" borderId="1" xfId="1" applyFont="1" applyFill="1" applyBorder="1" applyAlignment="1">
      <alignment vertical="top"/>
    </xf>
    <xf numFmtId="43" fontId="11" fillId="9" borderId="1" xfId="1" applyFont="1" applyFill="1" applyBorder="1" applyAlignment="1">
      <alignment vertical="top"/>
    </xf>
    <xf numFmtId="3" fontId="8" fillId="9" borderId="1" xfId="2" applyNumberFormat="1" applyFont="1" applyFill="1" applyBorder="1" applyAlignment="1">
      <alignment horizontal="center" vertical="top"/>
    </xf>
    <xf numFmtId="43" fontId="11" fillId="9" borderId="1" xfId="0" applyNumberFormat="1" applyFont="1" applyFill="1" applyBorder="1" applyAlignment="1">
      <alignment vertical="top"/>
    </xf>
    <xf numFmtId="40" fontId="11" fillId="9" borderId="1" xfId="1" applyNumberFormat="1" applyFont="1" applyFill="1" applyBorder="1" applyAlignment="1">
      <alignment horizontal="center" vertical="top"/>
    </xf>
    <xf numFmtId="40" fontId="11" fillId="9" borderId="1" xfId="8" applyNumberFormat="1" applyFont="1" applyFill="1" applyBorder="1" applyAlignment="1">
      <alignment horizontal="center" vertical="top" wrapText="1"/>
    </xf>
    <xf numFmtId="3" fontId="8" fillId="0" borderId="1" xfId="1" applyNumberFormat="1" applyFont="1" applyFill="1" applyBorder="1" applyAlignment="1">
      <alignment horizontal="center" vertical="top" wrapText="1"/>
    </xf>
    <xf numFmtId="3" fontId="8" fillId="0" borderId="1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center" vertical="top" wrapText="1"/>
    </xf>
    <xf numFmtId="3" fontId="8" fillId="0" borderId="1" xfId="3" applyNumberFormat="1" applyFont="1" applyFill="1" applyBorder="1" applyAlignment="1">
      <alignment horizontal="center" vertical="top" wrapText="1"/>
    </xf>
    <xf numFmtId="3" fontId="8" fillId="9" borderId="1" xfId="1" applyNumberFormat="1" applyFont="1" applyFill="1" applyBorder="1" applyAlignment="1">
      <alignment horizontal="center" vertical="top" wrapText="1"/>
    </xf>
    <xf numFmtId="43" fontId="11" fillId="0" borderId="8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vertical="top"/>
    </xf>
    <xf numFmtId="0" fontId="11" fillId="9" borderId="54" xfId="0" applyFont="1" applyFill="1" applyBorder="1" applyAlignment="1">
      <alignment wrapText="1"/>
    </xf>
    <xf numFmtId="43" fontId="8" fillId="9" borderId="34" xfId="1" applyFont="1" applyFill="1" applyBorder="1" applyAlignment="1"/>
    <xf numFmtId="43" fontId="8" fillId="9" borderId="12" xfId="1" applyFont="1" applyFill="1" applyBorder="1" applyAlignment="1"/>
    <xf numFmtId="43" fontId="11" fillId="9" borderId="12" xfId="1" applyNumberFormat="1" applyFont="1" applyFill="1" applyBorder="1" applyAlignment="1"/>
    <xf numFmtId="3" fontId="8" fillId="9" borderId="34" xfId="1" applyNumberFormat="1" applyFont="1" applyFill="1" applyBorder="1" applyAlignment="1">
      <alignment horizontal="center" vertical="top" wrapText="1"/>
    </xf>
    <xf numFmtId="0" fontId="11" fillId="9" borderId="12" xfId="0" applyFont="1" applyFill="1" applyBorder="1" applyAlignment="1">
      <alignment horizontal="center" wrapText="1"/>
    </xf>
    <xf numFmtId="43" fontId="11" fillId="9" borderId="35" xfId="1" applyNumberFormat="1" applyFont="1" applyFill="1" applyBorder="1" applyAlignment="1"/>
    <xf numFmtId="3" fontId="8" fillId="9" borderId="12" xfId="1" applyNumberFormat="1" applyFont="1" applyFill="1" applyBorder="1" applyAlignment="1">
      <alignment horizontal="center" vertical="top"/>
    </xf>
    <xf numFmtId="0" fontId="11" fillId="9" borderId="12" xfId="0" applyFont="1" applyFill="1" applyBorder="1" applyAlignment="1">
      <alignment horizontal="center" vertical="top" wrapText="1"/>
    </xf>
    <xf numFmtId="43" fontId="11" fillId="9" borderId="12" xfId="1" applyNumberFormat="1" applyFont="1" applyFill="1" applyBorder="1" applyAlignment="1">
      <alignment horizontal="center" vertical="top"/>
    </xf>
    <xf numFmtId="43" fontId="11" fillId="0" borderId="28" xfId="1" applyFont="1" applyFill="1" applyBorder="1" applyAlignment="1">
      <alignment horizontal="center" vertical="center"/>
    </xf>
    <xf numFmtId="43" fontId="11" fillId="0" borderId="28" xfId="1" applyFont="1" applyFill="1" applyBorder="1" applyAlignment="1">
      <alignment horizontal="center" vertical="center" wrapText="1"/>
    </xf>
    <xf numFmtId="43" fontId="11" fillId="0" borderId="28" xfId="1" applyNumberFormat="1" applyFont="1" applyFill="1" applyBorder="1" applyAlignment="1">
      <alignment horizontal="center" vertical="center" wrapText="1"/>
    </xf>
    <xf numFmtId="3" fontId="11" fillId="0" borderId="28" xfId="1" applyNumberFormat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43" fontId="11" fillId="0" borderId="28" xfId="1" applyNumberFormat="1" applyFont="1" applyFill="1" applyBorder="1" applyAlignment="1">
      <alignment horizontal="center" vertical="center"/>
    </xf>
    <xf numFmtId="3" fontId="11" fillId="0" borderId="28" xfId="1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top"/>
    </xf>
    <xf numFmtId="0" fontId="11" fillId="0" borderId="28" xfId="0" applyFont="1" applyFill="1" applyBorder="1" applyAlignment="1">
      <alignment horizontal="center" wrapText="1"/>
    </xf>
    <xf numFmtId="43" fontId="11" fillId="3" borderId="28" xfId="1" applyNumberFormat="1" applyFont="1" applyFill="1" applyBorder="1" applyAlignment="1"/>
    <xf numFmtId="3" fontId="8" fillId="3" borderId="28" xfId="1" applyNumberFormat="1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 wrapText="1"/>
    </xf>
    <xf numFmtId="3" fontId="8" fillId="3" borderId="28" xfId="1" applyNumberFormat="1" applyFont="1" applyFill="1" applyBorder="1" applyAlignment="1">
      <alignment horizontal="center" vertical="top"/>
    </xf>
    <xf numFmtId="0" fontId="11" fillId="3" borderId="28" xfId="0" applyFont="1" applyFill="1" applyBorder="1" applyAlignment="1">
      <alignment horizontal="center" vertical="top" wrapText="1"/>
    </xf>
    <xf numFmtId="43" fontId="11" fillId="3" borderId="28" xfId="1" applyNumberFormat="1" applyFont="1" applyFill="1" applyBorder="1" applyAlignment="1">
      <alignment vertical="top"/>
    </xf>
    <xf numFmtId="43" fontId="11" fillId="3" borderId="28" xfId="1" applyNumberFormat="1" applyFont="1" applyFill="1" applyBorder="1" applyAlignment="1">
      <alignment horizontal="center" vertical="top"/>
    </xf>
    <xf numFmtId="192" fontId="11" fillId="3" borderId="28" xfId="1" applyNumberFormat="1" applyFont="1" applyFill="1" applyBorder="1" applyAlignment="1">
      <alignment horizontal="center" vertical="top"/>
    </xf>
    <xf numFmtId="192" fontId="11" fillId="3" borderId="28" xfId="8" applyNumberFormat="1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vertical="center"/>
    </xf>
    <xf numFmtId="0" fontId="1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7" applyFont="1" applyBorder="1" applyAlignment="1">
      <alignment vertical="top" wrapText="1"/>
    </xf>
    <xf numFmtId="2" fontId="16" fillId="0" borderId="1" xfId="4" applyNumberFormat="1" applyFont="1" applyFill="1" applyBorder="1" applyAlignment="1">
      <alignment vertical="top" wrapText="1"/>
    </xf>
    <xf numFmtId="2" fontId="8" fillId="0" borderId="1" xfId="4" applyNumberFormat="1" applyFont="1" applyFill="1" applyBorder="1" applyAlignment="1">
      <alignment vertical="top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187" fontId="11" fillId="0" borderId="0" xfId="0" applyNumberFormat="1" applyFont="1"/>
    <xf numFmtId="187" fontId="11" fillId="0" borderId="6" xfId="0" applyNumberFormat="1" applyFont="1" applyFill="1" applyBorder="1" applyAlignment="1">
      <alignment horizontal="right" vertical="center"/>
    </xf>
    <xf numFmtId="43" fontId="11" fillId="0" borderId="10" xfId="1" applyNumberFormat="1" applyFont="1" applyFill="1" applyBorder="1" applyAlignment="1">
      <alignment horizontal="center" vertical="center" wrapText="1"/>
    </xf>
    <xf numFmtId="43" fontId="11" fillId="0" borderId="7" xfId="1" applyNumberFormat="1" applyFont="1" applyFill="1" applyBorder="1" applyAlignment="1">
      <alignment horizontal="center" vertical="center" wrapText="1"/>
    </xf>
    <xf numFmtId="188" fontId="11" fillId="0" borderId="10" xfId="1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3" fontId="11" fillId="0" borderId="17" xfId="1" applyNumberFormat="1" applyFont="1" applyFill="1" applyBorder="1" applyAlignment="1">
      <alignment horizontal="center" vertical="center" wrapText="1"/>
    </xf>
    <xf numFmtId="187" fontId="11" fillId="0" borderId="7" xfId="1" applyNumberFormat="1" applyFont="1" applyFill="1" applyBorder="1" applyAlignment="1">
      <alignment horizontal="center" vertical="center" wrapText="1"/>
    </xf>
    <xf numFmtId="187" fontId="11" fillId="0" borderId="7" xfId="0" applyNumberFormat="1" applyFont="1" applyFill="1" applyBorder="1" applyAlignment="1">
      <alignment horizontal="center" vertical="center" wrapText="1"/>
    </xf>
    <xf numFmtId="187" fontId="11" fillId="0" borderId="11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/>
    </xf>
    <xf numFmtId="43" fontId="11" fillId="3" borderId="13" xfId="1" applyNumberFormat="1" applyFont="1" applyFill="1" applyBorder="1" applyAlignment="1">
      <alignment vertical="center"/>
    </xf>
    <xf numFmtId="43" fontId="11" fillId="3" borderId="13" xfId="1" applyNumberFormat="1" applyFont="1" applyFill="1" applyBorder="1" applyAlignment="1">
      <alignment vertical="top"/>
    </xf>
    <xf numFmtId="188" fontId="8" fillId="3" borderId="21" xfId="1" applyNumberFormat="1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/>
    </xf>
    <xf numFmtId="43" fontId="11" fillId="3" borderId="33" xfId="1" applyNumberFormat="1" applyFont="1" applyFill="1" applyBorder="1" applyAlignment="1">
      <alignment vertical="top"/>
    </xf>
    <xf numFmtId="187" fontId="11" fillId="3" borderId="13" xfId="1" applyNumberFormat="1" applyFont="1" applyFill="1" applyBorder="1" applyAlignment="1">
      <alignment vertical="center"/>
    </xf>
    <xf numFmtId="187" fontId="11" fillId="3" borderId="13" xfId="0" applyNumberFormat="1" applyFont="1" applyFill="1" applyBorder="1" applyAlignment="1">
      <alignment horizontal="center" vertical="center"/>
    </xf>
    <xf numFmtId="187" fontId="11" fillId="3" borderId="33" xfId="1" applyNumberFormat="1" applyFont="1" applyFill="1" applyBorder="1" applyAlignment="1">
      <alignment vertical="center"/>
    </xf>
    <xf numFmtId="43" fontId="8" fillId="0" borderId="1" xfId="13" applyFont="1" applyFill="1" applyBorder="1" applyAlignment="1">
      <alignment vertical="top"/>
    </xf>
    <xf numFmtId="43" fontId="8" fillId="0" borderId="1" xfId="1" applyNumberFormat="1" applyFont="1" applyFill="1" applyBorder="1" applyAlignment="1">
      <alignment vertical="top"/>
    </xf>
    <xf numFmtId="43" fontId="11" fillId="2" borderId="1" xfId="1" applyNumberFormat="1" applyFont="1" applyFill="1" applyBorder="1" applyAlignment="1">
      <alignment vertical="top"/>
    </xf>
    <xf numFmtId="0" fontId="8" fillId="0" borderId="1" xfId="13" applyNumberFormat="1" applyFont="1" applyFill="1" applyBorder="1" applyAlignment="1">
      <alignment horizontal="center" vertical="top"/>
    </xf>
    <xf numFmtId="43" fontId="8" fillId="0" borderId="1" xfId="13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89" fontId="8" fillId="0" borderId="1" xfId="13" applyNumberFormat="1" applyFont="1" applyFill="1" applyBorder="1" applyAlignment="1">
      <alignment horizontal="center" vertical="top"/>
    </xf>
    <xf numFmtId="187" fontId="11" fillId="2" borderId="1" xfId="1" applyNumberFormat="1" applyFont="1" applyFill="1" applyBorder="1" applyAlignment="1">
      <alignment vertical="top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3" fontId="8" fillId="0" borderId="1" xfId="13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0" fontId="8" fillId="0" borderId="0" xfId="0" applyFont="1" applyAlignment="1">
      <alignment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8" fillId="0" borderId="1" xfId="7" applyFont="1" applyFill="1" applyBorder="1" applyAlignment="1">
      <alignment horizontal="left" vertical="top"/>
    </xf>
    <xf numFmtId="2" fontId="8" fillId="0" borderId="1" xfId="2" applyNumberFormat="1" applyFont="1" applyFill="1" applyBorder="1" applyAlignment="1">
      <alignment horizontal="left" vertical="top" wrapText="1"/>
    </xf>
    <xf numFmtId="2" fontId="19" fillId="0" borderId="0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top"/>
    </xf>
    <xf numFmtId="0" fontId="9" fillId="0" borderId="0" xfId="0" applyNumberFormat="1" applyFont="1" applyAlignment="1">
      <alignment horizontal="center" vertical="top"/>
    </xf>
    <xf numFmtId="0" fontId="15" fillId="0" borderId="0" xfId="0" applyNumberFormat="1" applyFont="1" applyAlignment="1">
      <alignment horizontal="center" vertical="top"/>
    </xf>
    <xf numFmtId="43" fontId="11" fillId="0" borderId="1" xfId="13" applyFont="1" applyFill="1" applyBorder="1" applyAlignment="1">
      <alignment horizontal="left" vertical="top"/>
    </xf>
    <xf numFmtId="43" fontId="11" fillId="0" borderId="1" xfId="13" applyFont="1" applyFill="1" applyBorder="1" applyAlignment="1">
      <alignment vertical="top"/>
    </xf>
    <xf numFmtId="0" fontId="8" fillId="0" borderId="1" xfId="3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8" fillId="0" borderId="1" xfId="1" applyNumberFormat="1" applyFont="1" applyFill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40" fontId="11" fillId="2" borderId="1" xfId="1" applyNumberFormat="1" applyFont="1" applyFill="1" applyBorder="1" applyAlignment="1">
      <alignment vertical="top"/>
    </xf>
    <xf numFmtId="40" fontId="11" fillId="2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1" xfId="13" applyNumberFormat="1" applyFont="1" applyFill="1" applyBorder="1" applyAlignment="1">
      <alignment horizontal="center" vertical="top"/>
    </xf>
    <xf numFmtId="43" fontId="11" fillId="0" borderId="1" xfId="13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vertical="top" wrapText="1"/>
    </xf>
    <xf numFmtId="187" fontId="8" fillId="0" borderId="1" xfId="13" applyNumberFormat="1" applyFont="1" applyFill="1" applyBorder="1" applyAlignment="1">
      <alignment vertical="top"/>
    </xf>
    <xf numFmtId="0" fontId="8" fillId="0" borderId="1" xfId="0" applyNumberFormat="1" applyFont="1" applyBorder="1" applyAlignment="1">
      <alignment horizontal="left" vertical="top" wrapText="1"/>
    </xf>
    <xf numFmtId="43" fontId="9" fillId="0" borderId="1" xfId="13" applyFont="1" applyFill="1" applyBorder="1" applyAlignment="1">
      <alignment vertical="top" wrapText="1"/>
    </xf>
    <xf numFmtId="0" fontId="8" fillId="0" borderId="1" xfId="13" applyNumberFormat="1" applyFont="1" applyFill="1" applyBorder="1" applyAlignment="1">
      <alignment horizontal="center" vertical="top" wrapText="1"/>
    </xf>
    <xf numFmtId="43" fontId="11" fillId="0" borderId="1" xfId="13" applyFont="1" applyFill="1" applyBorder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13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right" vertical="top"/>
    </xf>
    <xf numFmtId="43" fontId="11" fillId="0" borderId="1" xfId="1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3" fontId="11" fillId="3" borderId="1" xfId="1" applyFont="1" applyFill="1" applyBorder="1" applyAlignment="1">
      <alignment vertical="top"/>
    </xf>
    <xf numFmtId="0" fontId="8" fillId="3" borderId="1" xfId="1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1" xfId="0" applyNumberFormat="1" applyFont="1" applyFill="1" applyBorder="1" applyAlignment="1">
      <alignment horizontal="center" vertical="top"/>
    </xf>
    <xf numFmtId="192" fontId="11" fillId="3" borderId="1" xfId="1" applyNumberFormat="1" applyFont="1" applyFill="1" applyBorder="1" applyAlignment="1">
      <alignment vertical="top"/>
    </xf>
    <xf numFmtId="192" fontId="11" fillId="3" borderId="1" xfId="0" applyNumberFormat="1" applyFont="1" applyFill="1" applyBorder="1" applyAlignment="1">
      <alignment horizontal="center" vertical="top"/>
    </xf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4" fontId="11" fillId="0" borderId="0" xfId="0" applyNumberFormat="1" applyFont="1"/>
    <xf numFmtId="43" fontId="8" fillId="0" borderId="1" xfId="3" applyNumberFormat="1" applyFont="1" applyFill="1" applyBorder="1" applyAlignment="1">
      <alignment vertical="top"/>
    </xf>
    <xf numFmtId="4" fontId="11" fillId="2" borderId="1" xfId="1" applyNumberFormat="1" applyFont="1" applyFill="1" applyBorder="1" applyAlignment="1">
      <alignment vertical="top"/>
    </xf>
    <xf numFmtId="187" fontId="11" fillId="2" borderId="1" xfId="0" applyNumberFormat="1" applyFont="1" applyFill="1" applyBorder="1" applyAlignment="1">
      <alignment horizontal="center" vertical="top"/>
    </xf>
    <xf numFmtId="0" fontId="8" fillId="0" borderId="1" xfId="1" applyNumberFormat="1" applyFont="1" applyFill="1" applyBorder="1" applyAlignment="1">
      <alignment vertical="top" wrapText="1" shrinkToFit="1"/>
    </xf>
    <xf numFmtId="43" fontId="8" fillId="0" borderId="1" xfId="1" applyFont="1" applyFill="1" applyBorder="1" applyAlignment="1">
      <alignment vertical="top" wrapText="1" shrinkToFit="1"/>
    </xf>
    <xf numFmtId="189" fontId="8" fillId="0" borderId="1" xfId="13" applyNumberFormat="1" applyFont="1" applyFill="1" applyBorder="1" applyAlignment="1">
      <alignment vertical="top"/>
    </xf>
    <xf numFmtId="4" fontId="11" fillId="0" borderId="0" xfId="0" applyNumberFormat="1" applyFont="1" applyFill="1" applyBorder="1" applyAlignment="1">
      <alignment horizontal="right" vertical="center"/>
    </xf>
    <xf numFmtId="187" fontId="11" fillId="0" borderId="0" xfId="0" applyNumberFormat="1" applyFont="1" applyFill="1" applyBorder="1" applyAlignment="1">
      <alignment horizontal="right" vertical="center"/>
    </xf>
    <xf numFmtId="188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187" fontId="11" fillId="0" borderId="1" xfId="1" applyNumberFormat="1" applyFont="1" applyFill="1" applyBorder="1" applyAlignment="1">
      <alignment horizontal="center" vertical="center" wrapText="1"/>
    </xf>
    <xf numFmtId="18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/>
    </xf>
    <xf numFmtId="188" fontId="8" fillId="3" borderId="1" xfId="1" applyNumberFormat="1" applyFont="1" applyFill="1" applyBorder="1" applyAlignment="1">
      <alignment horizontal="center" vertical="top"/>
    </xf>
    <xf numFmtId="4" fontId="11" fillId="3" borderId="1" xfId="1" applyNumberFormat="1" applyFont="1" applyFill="1" applyBorder="1" applyAlignment="1">
      <alignment vertical="top"/>
    </xf>
    <xf numFmtId="187" fontId="11" fillId="3" borderId="1" xfId="0" applyNumberFormat="1" applyFont="1" applyFill="1" applyBorder="1" applyAlignment="1">
      <alignment horizontal="center" vertical="top"/>
    </xf>
    <xf numFmtId="187" fontId="11" fillId="3" borderId="1" xfId="1" applyNumberFormat="1" applyFont="1" applyFill="1" applyBorder="1" applyAlignment="1">
      <alignment vertical="top"/>
    </xf>
    <xf numFmtId="0" fontId="8" fillId="0" borderId="1" xfId="7" applyFont="1" applyFill="1" applyBorder="1" applyAlignment="1">
      <alignment horizontal="left" vertical="top" wrapText="1"/>
    </xf>
    <xf numFmtId="2" fontId="9" fillId="0" borderId="1" xfId="2" applyNumberFormat="1" applyFont="1" applyFill="1" applyBorder="1" applyAlignment="1">
      <alignment horizontal="left" vertical="top" wrapText="1"/>
    </xf>
    <xf numFmtId="0" fontId="11" fillId="6" borderId="1" xfId="19" applyFont="1" applyFill="1" applyBorder="1" applyAlignment="1">
      <alignment horizontal="center"/>
    </xf>
    <xf numFmtId="0" fontId="8" fillId="6" borderId="1" xfId="19" applyFont="1" applyFill="1" applyBorder="1" applyAlignment="1">
      <alignment horizontal="center"/>
    </xf>
    <xf numFmtId="0" fontId="11" fillId="0" borderId="1" xfId="19" applyFont="1" applyBorder="1" applyAlignment="1">
      <alignment horizontal="center"/>
    </xf>
    <xf numFmtId="0" fontId="11" fillId="3" borderId="1" xfId="19" applyFont="1" applyFill="1" applyBorder="1" applyAlignment="1">
      <alignment horizontal="center"/>
    </xf>
    <xf numFmtId="40" fontId="11" fillId="3" borderId="1" xfId="19" applyNumberFormat="1" applyFont="1" applyFill="1" applyBorder="1" applyAlignment="1">
      <alignment vertical="center"/>
    </xf>
    <xf numFmtId="0" fontId="11" fillId="4" borderId="1" xfId="19" applyFont="1" applyFill="1" applyBorder="1" applyAlignment="1">
      <alignment horizontal="left"/>
    </xf>
    <xf numFmtId="0" fontId="8" fillId="4" borderId="1" xfId="19" applyFont="1" applyFill="1" applyBorder="1"/>
    <xf numFmtId="0" fontId="8" fillId="4" borderId="1" xfId="19" applyFont="1" applyFill="1" applyBorder="1" applyAlignment="1">
      <alignment horizontal="center"/>
    </xf>
    <xf numFmtId="0" fontId="11" fillId="4" borderId="1" xfId="19" applyFont="1" applyFill="1" applyBorder="1" applyAlignment="1">
      <alignment horizontal="center"/>
    </xf>
    <xf numFmtId="0" fontId="8" fillId="4" borderId="0" xfId="0" applyFont="1" applyFill="1"/>
    <xf numFmtId="43" fontId="8" fillId="4" borderId="1" xfId="13" applyFont="1" applyFill="1" applyBorder="1" applyAlignment="1">
      <alignment vertical="top"/>
    </xf>
    <xf numFmtId="40" fontId="11" fillId="2" borderId="1" xfId="19" applyNumberFormat="1" applyFont="1" applyFill="1" applyBorder="1" applyAlignment="1">
      <alignment vertical="center"/>
    </xf>
    <xf numFmtId="0" fontId="11" fillId="7" borderId="1" xfId="19" applyFont="1" applyFill="1" applyBorder="1" applyAlignment="1">
      <alignment horizontal="left"/>
    </xf>
    <xf numFmtId="4" fontId="11" fillId="8" borderId="1" xfId="19" applyNumberFormat="1" applyFont="1" applyFill="1" applyBorder="1" applyAlignment="1">
      <alignment horizontal="right" wrapText="1"/>
    </xf>
    <xf numFmtId="4" fontId="11" fillId="7" borderId="1" xfId="19" applyNumberFormat="1" applyFont="1" applyFill="1" applyBorder="1" applyAlignment="1">
      <alignment horizontal="right" wrapText="1"/>
    </xf>
    <xf numFmtId="0" fontId="11" fillId="0" borderId="1" xfId="19" applyFont="1" applyBorder="1" applyAlignment="1">
      <alignment horizontal="left"/>
    </xf>
    <xf numFmtId="0" fontId="8" fillId="0" borderId="1" xfId="19" applyFont="1" applyBorder="1"/>
    <xf numFmtId="0" fontId="11" fillId="0" borderId="1" xfId="19" applyFont="1" applyBorder="1"/>
    <xf numFmtId="0" fontId="11" fillId="0" borderId="1" xfId="20" applyFont="1" applyBorder="1" applyAlignment="1">
      <alignment horizontal="right"/>
    </xf>
    <xf numFmtId="4" fontId="11" fillId="3" borderId="1" xfId="19" applyNumberFormat="1" applyFont="1" applyFill="1" applyBorder="1"/>
    <xf numFmtId="0" fontId="15" fillId="0" borderId="1" xfId="0" applyFont="1" applyBorder="1" applyAlignment="1">
      <alignment horizontal="center" vertical="top"/>
    </xf>
    <xf numFmtId="0" fontId="8" fillId="0" borderId="1" xfId="7" applyFont="1" applyFill="1" applyBorder="1" applyAlignment="1">
      <alignment vertical="top" wrapText="1"/>
    </xf>
    <xf numFmtId="2" fontId="8" fillId="0" borderId="1" xfId="2" applyNumberFormat="1" applyFont="1" applyFill="1" applyBorder="1" applyAlignment="1">
      <alignment vertical="top" wrapText="1"/>
    </xf>
    <xf numFmtId="2" fontId="8" fillId="0" borderId="0" xfId="2" applyNumberFormat="1" applyFont="1" applyFill="1" applyBorder="1" applyAlignment="1">
      <alignment vertical="top" wrapText="1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0" fontId="11" fillId="0" borderId="0" xfId="12" applyFont="1" applyFill="1" applyBorder="1" applyAlignment="1">
      <alignment horizontal="left" vertical="center"/>
    </xf>
    <xf numFmtId="0" fontId="14" fillId="0" borderId="0" xfId="12" applyFont="1" applyFill="1" applyBorder="1" applyAlignment="1">
      <alignment vertical="center"/>
    </xf>
    <xf numFmtId="0" fontId="8" fillId="0" borderId="0" xfId="12" applyFont="1"/>
    <xf numFmtId="0" fontId="10" fillId="0" borderId="0" xfId="12" applyFont="1" applyBorder="1" applyAlignment="1"/>
    <xf numFmtId="0" fontId="22" fillId="0" borderId="0" xfId="12" applyFont="1" applyBorder="1" applyAlignment="1"/>
    <xf numFmtId="0" fontId="11" fillId="0" borderId="0" xfId="12" applyFont="1" applyAlignment="1">
      <alignment horizontal="right"/>
    </xf>
    <xf numFmtId="0" fontId="11" fillId="0" borderId="1" xfId="12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3" xfId="12" applyFont="1" applyBorder="1" applyAlignment="1">
      <alignment horizontal="center" vertical="center" wrapText="1"/>
    </xf>
    <xf numFmtId="0" fontId="11" fillId="0" borderId="3" xfId="12" applyFont="1" applyBorder="1" applyAlignment="1">
      <alignment horizontal="center" vertical="top" wrapText="1"/>
    </xf>
    <xf numFmtId="0" fontId="11" fillId="0" borderId="1" xfId="12" applyFont="1" applyBorder="1" applyAlignment="1">
      <alignment horizontal="center" vertical="top" wrapText="1"/>
    </xf>
    <xf numFmtId="43" fontId="11" fillId="0" borderId="2" xfId="1" applyNumberFormat="1" applyFont="1" applyFill="1" applyBorder="1" applyAlignment="1">
      <alignment horizontal="center" vertical="top" wrapText="1"/>
    </xf>
    <xf numFmtId="0" fontId="11" fillId="0" borderId="4" xfId="12" applyFont="1" applyBorder="1" applyAlignment="1">
      <alignment horizontal="center"/>
    </xf>
    <xf numFmtId="43" fontId="11" fillId="3" borderId="19" xfId="12" applyNumberFormat="1" applyFont="1" applyFill="1" applyBorder="1" applyAlignment="1"/>
    <xf numFmtId="43" fontId="11" fillId="3" borderId="18" xfId="12" applyNumberFormat="1" applyFont="1" applyFill="1" applyBorder="1" applyAlignment="1"/>
    <xf numFmtId="40" fontId="11" fillId="3" borderId="19" xfId="8" applyNumberFormat="1" applyFont="1" applyFill="1" applyBorder="1" applyAlignment="1"/>
    <xf numFmtId="40" fontId="11" fillId="3" borderId="9" xfId="8" applyNumberFormat="1" applyFont="1" applyFill="1" applyBorder="1" applyAlignment="1"/>
    <xf numFmtId="40" fontId="11" fillId="3" borderId="18" xfId="8" applyNumberFormat="1" applyFont="1" applyFill="1" applyBorder="1" applyAlignment="1"/>
    <xf numFmtId="0" fontId="8" fillId="0" borderId="1" xfId="12" applyFont="1" applyBorder="1" applyAlignment="1">
      <alignment horizontal="left"/>
    </xf>
    <xf numFmtId="43" fontId="8" fillId="0" borderId="1" xfId="12" applyNumberFormat="1" applyFont="1" applyBorder="1" applyAlignment="1"/>
    <xf numFmtId="43" fontId="11" fillId="2" borderId="2" xfId="12" applyNumberFormat="1" applyFont="1" applyFill="1" applyBorder="1" applyAlignment="1"/>
    <xf numFmtId="43" fontId="8" fillId="0" borderId="3" xfId="1" applyNumberFormat="1" applyFont="1" applyBorder="1" applyAlignment="1"/>
    <xf numFmtId="43" fontId="8" fillId="0" borderId="1" xfId="12" applyNumberFormat="1" applyFont="1" applyFill="1" applyBorder="1" applyAlignment="1"/>
    <xf numFmtId="40" fontId="11" fillId="2" borderId="2" xfId="8" applyNumberFormat="1" applyFont="1" applyFill="1" applyBorder="1" applyAlignment="1"/>
    <xf numFmtId="40" fontId="11" fillId="2" borderId="20" xfId="8" applyNumberFormat="1" applyFont="1" applyFill="1" applyBorder="1" applyAlignment="1"/>
    <xf numFmtId="43" fontId="8" fillId="0" borderId="1" xfId="3" applyNumberFormat="1" applyFont="1" applyBorder="1" applyAlignment="1"/>
    <xf numFmtId="43" fontId="8" fillId="0" borderId="1" xfId="1" applyNumberFormat="1" applyFont="1" applyBorder="1" applyAlignment="1"/>
    <xf numFmtId="43" fontId="8" fillId="0" borderId="3" xfId="1" applyNumberFormat="1" applyFont="1" applyFill="1" applyBorder="1" applyAlignment="1"/>
    <xf numFmtId="43" fontId="8" fillId="0" borderId="3" xfId="12" applyNumberFormat="1" applyFont="1" applyFill="1" applyBorder="1" applyAlignment="1"/>
    <xf numFmtId="0" fontId="10" fillId="0" borderId="1" xfId="10" applyFont="1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top"/>
    </xf>
    <xf numFmtId="0" fontId="15" fillId="0" borderId="13" xfId="0" applyFont="1" applyBorder="1" applyAlignment="1">
      <alignment horizontal="center" vertical="top"/>
    </xf>
    <xf numFmtId="0" fontId="8" fillId="0" borderId="1" xfId="12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1" fillId="0" borderId="38" xfId="19" applyFont="1" applyBorder="1" applyAlignment="1">
      <alignment horizontal="center" vertical="center" wrapText="1"/>
    </xf>
    <xf numFmtId="0" fontId="11" fillId="0" borderId="42" xfId="19" applyFont="1" applyBorder="1" applyAlignment="1">
      <alignment horizontal="center" vertical="center" wrapText="1"/>
    </xf>
    <xf numFmtId="0" fontId="11" fillId="0" borderId="50" xfId="19" applyFont="1" applyBorder="1" applyAlignment="1">
      <alignment horizontal="center" vertical="center" wrapText="1"/>
    </xf>
    <xf numFmtId="0" fontId="11" fillId="0" borderId="51" xfId="19" applyFont="1" applyBorder="1" applyAlignment="1">
      <alignment horizontal="center" vertical="center" wrapText="1"/>
    </xf>
    <xf numFmtId="0" fontId="11" fillId="0" borderId="25" xfId="19" applyFont="1" applyBorder="1" applyAlignment="1">
      <alignment horizontal="center" vertical="center"/>
    </xf>
    <xf numFmtId="0" fontId="11" fillId="0" borderId="7" xfId="19" applyFont="1" applyBorder="1" applyAlignment="1">
      <alignment horizontal="center" vertical="center"/>
    </xf>
    <xf numFmtId="0" fontId="11" fillId="0" borderId="22" xfId="19" applyFont="1" applyBorder="1" applyAlignment="1">
      <alignment horizontal="center"/>
    </xf>
    <xf numFmtId="0" fontId="11" fillId="0" borderId="23" xfId="19" applyFont="1" applyBorder="1" applyAlignment="1">
      <alignment horizontal="center"/>
    </xf>
    <xf numFmtId="0" fontId="11" fillId="0" borderId="37" xfId="19" applyFont="1" applyBorder="1" applyAlignment="1">
      <alignment horizontal="center"/>
    </xf>
    <xf numFmtId="0" fontId="11" fillId="0" borderId="36" xfId="19" applyFont="1" applyBorder="1" applyAlignment="1">
      <alignment horizontal="center"/>
    </xf>
    <xf numFmtId="0" fontId="11" fillId="0" borderId="24" xfId="19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top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187" fontId="11" fillId="0" borderId="28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187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19" applyFont="1" applyBorder="1" applyAlignment="1">
      <alignment horizontal="center" vertical="center" wrapText="1"/>
    </xf>
    <xf numFmtId="0" fontId="11" fillId="0" borderId="1" xfId="19" applyFont="1" applyBorder="1" applyAlignment="1">
      <alignment horizontal="center" vertical="center"/>
    </xf>
    <xf numFmtId="0" fontId="11" fillId="0" borderId="1" xfId="19" applyFont="1" applyBorder="1" applyAlignment="1">
      <alignment horizontal="center"/>
    </xf>
    <xf numFmtId="0" fontId="11" fillId="0" borderId="24" xfId="12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1" fillId="0" borderId="22" xfId="12" applyFont="1" applyBorder="1" applyAlignment="1">
      <alignment horizontal="center" vertical="center" wrapText="1"/>
    </xf>
    <xf numFmtId="0" fontId="11" fillId="0" borderId="23" xfId="12" applyFont="1" applyBorder="1" applyAlignment="1">
      <alignment horizontal="center" vertical="center" wrapText="1"/>
    </xf>
    <xf numFmtId="0" fontId="11" fillId="0" borderId="29" xfId="12" applyFont="1" applyBorder="1" applyAlignment="1">
      <alignment horizontal="center" vertical="center" wrapText="1"/>
    </xf>
    <xf numFmtId="0" fontId="11" fillId="0" borderId="30" xfId="12" applyFont="1" applyBorder="1" applyAlignment="1">
      <alignment horizontal="center" vertical="top" wrapText="1"/>
    </xf>
    <xf numFmtId="0" fontId="11" fillId="0" borderId="23" xfId="12" applyFont="1" applyBorder="1" applyAlignment="1">
      <alignment horizontal="center" vertical="top" wrapText="1"/>
    </xf>
    <xf numFmtId="0" fontId="11" fillId="0" borderId="29" xfId="12" applyFont="1" applyBorder="1" applyAlignment="1">
      <alignment horizontal="center" vertical="top" wrapText="1"/>
    </xf>
    <xf numFmtId="0" fontId="22" fillId="0" borderId="31" xfId="12" applyFont="1" applyBorder="1" applyAlignment="1">
      <alignment horizontal="center" wrapText="1"/>
    </xf>
    <xf numFmtId="0" fontId="22" fillId="0" borderId="24" xfId="12" applyFont="1" applyBorder="1" applyAlignment="1">
      <alignment horizontal="center" wrapText="1"/>
    </xf>
    <xf numFmtId="0" fontId="22" fillId="0" borderId="32" xfId="12" applyFont="1" applyBorder="1" applyAlignment="1">
      <alignment horizontal="center" wrapText="1"/>
    </xf>
  </cellXfs>
  <cellStyles count="21">
    <cellStyle name="Comma" xfId="13" builtinId="3"/>
    <cellStyle name="Comma 2" xfId="1"/>
    <cellStyle name="Comma 2 2" xfId="2"/>
    <cellStyle name="Comma 4" xfId="3"/>
    <cellStyle name="Comma_ต้นทุนขั้น 3 ปี55ตาราง 7-12 เปรียบเทียบปี 53,54(7.2.55)ชุดคณะทำงาน" xfId="4"/>
    <cellStyle name="Normal" xfId="0" builtinId="0"/>
    <cellStyle name="Normal 2" xfId="5"/>
    <cellStyle name="Normal 2 2" xfId="15"/>
    <cellStyle name="Normal 3" xfId="6"/>
    <cellStyle name="Normal_ต้นทุนขั้น 3 ปี55ตาราง 7-12 เปรียบเทียบปี 53,54(7.2.55)ชุดคณะทำงาน" xfId="7"/>
    <cellStyle name="Percent 2" xfId="8"/>
    <cellStyle name="เครื่องหมายจุลภาค 2" xfId="14"/>
    <cellStyle name="เครื่องหมายจุลภาค 2 2" xfId="16"/>
    <cellStyle name="เครื่องหมายจุลภาค_ตารางต้นทุน_51ณ16.12.51" xfId="9"/>
    <cellStyle name="จุลภาค 2" xfId="17"/>
    <cellStyle name="ปกติ 2" xfId="18"/>
    <cellStyle name="ปกติ_ต้นทุนตามศ.ต้นทุนแยกคชจ." xfId="10"/>
    <cellStyle name="ปกติ_ตาราง2" xfId="19"/>
    <cellStyle name="ปกติ_ตารางต้นทุน_51ณ16.12.51" xfId="11"/>
    <cellStyle name="ปกติ_ตารางที่11-12 ณ14.02.53" xfId="12"/>
    <cellStyle name="ปกติ_สิ่งที่ส่งมาด้วย1(ต.1-6)ณ25.01.53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workbookViewId="0">
      <selection activeCell="E13" sqref="E13"/>
    </sheetView>
  </sheetViews>
  <sheetFormatPr defaultColWidth="9.125" defaultRowHeight="21" x14ac:dyDescent="0.45"/>
  <cols>
    <col min="1" max="1" width="5.625" style="148" customWidth="1"/>
    <col min="2" max="2" width="46.625" style="79" customWidth="1"/>
    <col min="3" max="6" width="17.625" style="79" customWidth="1"/>
    <col min="7" max="7" width="3.625" style="79" customWidth="1"/>
    <col min="8" max="8" width="35.625" style="79" customWidth="1"/>
    <col min="9" max="10" width="20.625" style="79" customWidth="1"/>
    <col min="11" max="16384" width="9.125" style="79"/>
  </cols>
  <sheetData>
    <row r="1" spans="1:10" x14ac:dyDescent="0.45">
      <c r="A1" s="120" t="s">
        <v>446</v>
      </c>
    </row>
    <row r="3" spans="1:10" x14ac:dyDescent="0.45">
      <c r="A3" s="432" t="s">
        <v>31</v>
      </c>
      <c r="B3" s="121" t="s">
        <v>0</v>
      </c>
      <c r="C3" s="121" t="s">
        <v>1</v>
      </c>
      <c r="D3" s="121" t="s">
        <v>2</v>
      </c>
      <c r="E3" s="121" t="s">
        <v>3</v>
      </c>
      <c r="F3" s="121" t="s">
        <v>4</v>
      </c>
      <c r="H3" s="79" t="s">
        <v>447</v>
      </c>
    </row>
    <row r="4" spans="1:10" ht="24" thickBot="1" x14ac:dyDescent="0.5">
      <c r="A4" s="432"/>
      <c r="B4" s="19" t="s">
        <v>12</v>
      </c>
      <c r="C4" s="122">
        <f>SUM(C5:C1996)</f>
        <v>590550478.95000005</v>
      </c>
      <c r="D4" s="123">
        <f>SUM(D5:D1996)</f>
        <v>0</v>
      </c>
      <c r="E4" s="122">
        <f>SUM(E5:E1996)</f>
        <v>36483816.979999997</v>
      </c>
      <c r="F4" s="124">
        <f>SUM(C4:E4)</f>
        <v>627034295.93000007</v>
      </c>
      <c r="H4" s="125" t="s">
        <v>6</v>
      </c>
      <c r="I4" s="126"/>
      <c r="J4" s="127">
        <f>J5+J7</f>
        <v>627034295.92999268</v>
      </c>
    </row>
    <row r="5" spans="1:10" ht="21.75" thickTop="1" x14ac:dyDescent="0.45">
      <c r="A5" s="128">
        <v>1</v>
      </c>
      <c r="B5" s="129" t="s">
        <v>33</v>
      </c>
      <c r="C5" s="130">
        <v>348718832.81</v>
      </c>
      <c r="D5" s="131">
        <v>0</v>
      </c>
      <c r="E5" s="132">
        <v>36483816.979999997</v>
      </c>
      <c r="F5" s="133">
        <f>SUM(C5:E5)</f>
        <v>385202649.79000002</v>
      </c>
      <c r="H5" s="79" t="s">
        <v>5</v>
      </c>
      <c r="I5" s="134"/>
      <c r="J5" s="134">
        <v>154560881223.85999</v>
      </c>
    </row>
    <row r="6" spans="1:10" x14ac:dyDescent="0.45">
      <c r="A6" s="128">
        <v>2</v>
      </c>
      <c r="B6" s="129" t="s">
        <v>34</v>
      </c>
      <c r="C6" s="135">
        <v>14283323.710000001</v>
      </c>
      <c r="D6" s="131">
        <v>0</v>
      </c>
      <c r="E6" s="136">
        <v>0</v>
      </c>
      <c r="F6" s="133">
        <f t="shared" ref="F6:F10" si="0">SUM(C6:E6)</f>
        <v>14283323.710000001</v>
      </c>
      <c r="H6" s="137" t="s">
        <v>448</v>
      </c>
      <c r="I6" s="138">
        <f>SUM(I11:I1996)</f>
        <v>0</v>
      </c>
      <c r="J6" s="126"/>
    </row>
    <row r="7" spans="1:10" ht="23.25" x14ac:dyDescent="0.45">
      <c r="A7" s="128">
        <v>3</v>
      </c>
      <c r="B7" s="129" t="s">
        <v>35</v>
      </c>
      <c r="C7" s="135">
        <f>30252710.06+194660</f>
        <v>30447370.059999999</v>
      </c>
      <c r="D7" s="131">
        <v>0</v>
      </c>
      <c r="E7" s="136">
        <v>0</v>
      </c>
      <c r="F7" s="133">
        <f t="shared" si="0"/>
        <v>30447370.059999999</v>
      </c>
      <c r="H7" s="137" t="s">
        <v>449</v>
      </c>
      <c r="I7" s="139">
        <v>153933846927.92999</v>
      </c>
      <c r="J7" s="140">
        <f>I6-I7</f>
        <v>-153933846927.92999</v>
      </c>
    </row>
    <row r="8" spans="1:10" ht="23.25" x14ac:dyDescent="0.45">
      <c r="A8" s="128">
        <v>4</v>
      </c>
      <c r="B8" s="129" t="s">
        <v>36</v>
      </c>
      <c r="C8" s="135">
        <f>130031651.9+348340</f>
        <v>130379991.90000001</v>
      </c>
      <c r="D8" s="131">
        <v>0</v>
      </c>
      <c r="E8" s="136">
        <v>0</v>
      </c>
      <c r="F8" s="133">
        <f t="shared" si="0"/>
        <v>130379991.90000001</v>
      </c>
      <c r="H8" s="125"/>
      <c r="I8" s="126"/>
      <c r="J8" s="141"/>
    </row>
    <row r="9" spans="1:10" x14ac:dyDescent="0.45">
      <c r="A9" s="128">
        <v>5</v>
      </c>
      <c r="B9" s="129" t="s">
        <v>37</v>
      </c>
      <c r="C9" s="135">
        <f>66079662.81+1880.2</f>
        <v>66081543.010000005</v>
      </c>
      <c r="D9" s="131">
        <v>0</v>
      </c>
      <c r="E9" s="136">
        <v>0</v>
      </c>
      <c r="F9" s="133">
        <f t="shared" si="0"/>
        <v>66081543.010000005</v>
      </c>
      <c r="H9" s="121" t="s">
        <v>56</v>
      </c>
      <c r="I9" s="121" t="s">
        <v>57</v>
      </c>
      <c r="J9" s="121" t="s">
        <v>58</v>
      </c>
    </row>
    <row r="10" spans="1:10" x14ac:dyDescent="0.45">
      <c r="A10" s="128">
        <v>6</v>
      </c>
      <c r="B10" s="129" t="s">
        <v>430</v>
      </c>
      <c r="C10" s="142">
        <v>0</v>
      </c>
      <c r="D10" s="131">
        <v>0</v>
      </c>
      <c r="E10" s="136">
        <v>0</v>
      </c>
      <c r="F10" s="133">
        <f t="shared" si="0"/>
        <v>0</v>
      </c>
      <c r="H10" s="104"/>
      <c r="I10" s="104"/>
      <c r="J10" s="104"/>
    </row>
    <row r="11" spans="1:10" x14ac:dyDescent="0.45">
      <c r="A11" s="128">
        <v>7</v>
      </c>
      <c r="B11" s="129" t="s">
        <v>259</v>
      </c>
      <c r="C11" s="143">
        <v>256000</v>
      </c>
      <c r="D11" s="131">
        <v>0</v>
      </c>
      <c r="E11" s="136">
        <v>0</v>
      </c>
      <c r="F11" s="133">
        <f t="shared" ref="F11:F12" si="1">SUM(C11:E11)</f>
        <v>256000</v>
      </c>
      <c r="H11" s="1" t="s">
        <v>260</v>
      </c>
      <c r="I11" s="129"/>
      <c r="J11" s="2">
        <v>138860066.99000001</v>
      </c>
    </row>
    <row r="12" spans="1:10" ht="42" x14ac:dyDescent="0.45">
      <c r="A12" s="144">
        <v>8</v>
      </c>
      <c r="B12" s="145" t="s">
        <v>73</v>
      </c>
      <c r="C12" s="135">
        <v>383417.46</v>
      </c>
      <c r="D12" s="131">
        <v>0</v>
      </c>
      <c r="E12" s="146">
        <v>0</v>
      </c>
      <c r="F12" s="147">
        <f t="shared" si="1"/>
        <v>383417.46</v>
      </c>
      <c r="H12" s="1" t="s">
        <v>261</v>
      </c>
      <c r="I12" s="129"/>
      <c r="J12" s="2">
        <v>1190262.3999999999</v>
      </c>
    </row>
    <row r="13" spans="1:10" x14ac:dyDescent="0.45">
      <c r="H13" s="1" t="s">
        <v>262</v>
      </c>
      <c r="I13" s="129"/>
      <c r="J13" s="3">
        <v>10206172.4</v>
      </c>
    </row>
    <row r="14" spans="1:10" x14ac:dyDescent="0.45">
      <c r="H14" s="1" t="s">
        <v>263</v>
      </c>
      <c r="I14" s="129"/>
      <c r="J14" s="2">
        <v>3715367</v>
      </c>
    </row>
    <row r="15" spans="1:10" x14ac:dyDescent="0.45">
      <c r="H15" s="1" t="s">
        <v>264</v>
      </c>
      <c r="I15" s="129"/>
      <c r="J15" s="2">
        <v>5584008.8200000003</v>
      </c>
    </row>
    <row r="16" spans="1:10" x14ac:dyDescent="0.45">
      <c r="H16" s="1" t="s">
        <v>265</v>
      </c>
      <c r="I16" s="129"/>
      <c r="J16" s="2">
        <v>11371636.550000001</v>
      </c>
    </row>
    <row r="17" spans="2:10" x14ac:dyDescent="0.45">
      <c r="C17" s="134"/>
      <c r="D17" s="134"/>
      <c r="H17" s="1" t="s">
        <v>266</v>
      </c>
      <c r="I17" s="129"/>
      <c r="J17" s="2">
        <v>360812.07</v>
      </c>
    </row>
    <row r="18" spans="2:10" x14ac:dyDescent="0.45">
      <c r="B18" s="137"/>
      <c r="C18" s="126"/>
      <c r="D18" s="126"/>
      <c r="H18" s="1" t="s">
        <v>267</v>
      </c>
      <c r="I18" s="129"/>
      <c r="J18" s="2">
        <v>11369238</v>
      </c>
    </row>
    <row r="19" spans="2:10" ht="23.25" x14ac:dyDescent="0.45">
      <c r="B19" s="137"/>
      <c r="C19" s="149"/>
      <c r="D19" s="149"/>
      <c r="H19" s="1" t="s">
        <v>268</v>
      </c>
      <c r="I19" s="129"/>
      <c r="J19" s="4">
        <v>269530</v>
      </c>
    </row>
    <row r="20" spans="2:10" ht="23.25" x14ac:dyDescent="0.45">
      <c r="B20" s="125"/>
      <c r="C20" s="126"/>
      <c r="D20" s="141"/>
      <c r="H20" s="1" t="s">
        <v>269</v>
      </c>
      <c r="I20" s="129"/>
      <c r="J20" s="4">
        <v>17848753.289999999</v>
      </c>
    </row>
    <row r="21" spans="2:10" x14ac:dyDescent="0.45">
      <c r="H21" s="1" t="s">
        <v>270</v>
      </c>
      <c r="I21" s="129"/>
      <c r="J21" s="4">
        <v>3895056.53</v>
      </c>
    </row>
    <row r="22" spans="2:10" x14ac:dyDescent="0.45">
      <c r="H22" s="1" t="s">
        <v>271</v>
      </c>
      <c r="I22" s="129"/>
      <c r="J22" s="4">
        <v>902222.26</v>
      </c>
    </row>
    <row r="23" spans="2:10" x14ac:dyDescent="0.45">
      <c r="H23" s="1" t="s">
        <v>272</v>
      </c>
      <c r="I23" s="129"/>
      <c r="J23" s="4">
        <v>441221.89</v>
      </c>
    </row>
    <row r="24" spans="2:10" x14ac:dyDescent="0.45">
      <c r="H24" s="1" t="s">
        <v>273</v>
      </c>
      <c r="I24" s="129"/>
      <c r="J24" s="4">
        <v>114313380000</v>
      </c>
    </row>
    <row r="25" spans="2:10" x14ac:dyDescent="0.45">
      <c r="H25" s="1" t="s">
        <v>274</v>
      </c>
      <c r="I25" s="129"/>
      <c r="J25" s="4">
        <v>39395785000</v>
      </c>
    </row>
    <row r="26" spans="2:10" x14ac:dyDescent="0.45">
      <c r="H26" s="1" t="s">
        <v>275</v>
      </c>
      <c r="I26" s="129"/>
      <c r="J26" s="4">
        <v>3319881.47</v>
      </c>
    </row>
    <row r="27" spans="2:10" x14ac:dyDescent="0.45">
      <c r="H27" s="1" t="s">
        <v>276</v>
      </c>
      <c r="I27" s="129"/>
      <c r="J27" s="4">
        <v>2141590.9500000002</v>
      </c>
    </row>
    <row r="28" spans="2:10" x14ac:dyDescent="0.45">
      <c r="H28" s="1" t="s">
        <v>277</v>
      </c>
      <c r="I28" s="129"/>
      <c r="J28" s="4">
        <v>796633.85</v>
      </c>
    </row>
    <row r="29" spans="2:10" x14ac:dyDescent="0.45">
      <c r="H29" s="1" t="s">
        <v>278</v>
      </c>
      <c r="I29" s="129"/>
      <c r="J29" s="4">
        <v>1184209.6499999999</v>
      </c>
    </row>
    <row r="30" spans="2:10" x14ac:dyDescent="0.45">
      <c r="H30" s="1" t="s">
        <v>279</v>
      </c>
      <c r="I30" s="129"/>
      <c r="J30" s="4">
        <v>10965185.48</v>
      </c>
    </row>
    <row r="31" spans="2:10" x14ac:dyDescent="0.45">
      <c r="H31" s="1" t="s">
        <v>280</v>
      </c>
      <c r="I31" s="129"/>
      <c r="J31" s="4">
        <v>260078.33</v>
      </c>
    </row>
    <row r="32" spans="2:10" ht="23.25" x14ac:dyDescent="0.6">
      <c r="H32" s="129"/>
      <c r="I32" s="129"/>
      <c r="J32" s="150">
        <f>SUM(J11:J31)</f>
        <v>153933846927.93002</v>
      </c>
    </row>
  </sheetData>
  <mergeCells count="1">
    <mergeCell ref="A3:A4"/>
  </mergeCells>
  <pageMargins left="0.78740157480314965" right="0.39370078740157483" top="0.59055118110236227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"/>
  <sheetViews>
    <sheetView workbookViewId="0">
      <selection activeCell="E22" activeCellId="1" sqref="B9 E22"/>
    </sheetView>
  </sheetViews>
  <sheetFormatPr defaultColWidth="9.125" defaultRowHeight="21" x14ac:dyDescent="0.45"/>
  <cols>
    <col min="1" max="1" width="8.625" style="10" customWidth="1"/>
    <col min="2" max="2" width="40.625" style="6" customWidth="1"/>
    <col min="3" max="3" width="82.625" style="6" customWidth="1"/>
    <col min="4" max="7" width="9.125" style="6"/>
    <col min="8" max="11" width="9.125" style="6" customWidth="1"/>
    <col min="12" max="16384" width="9.125" style="6"/>
  </cols>
  <sheetData>
    <row r="1" spans="1:11" x14ac:dyDescent="0.45">
      <c r="A1" s="302" t="s">
        <v>461</v>
      </c>
    </row>
    <row r="2" spans="1:11" x14ac:dyDescent="0.45">
      <c r="A2" s="303" t="s">
        <v>67</v>
      </c>
    </row>
    <row r="3" spans="1:11" s="10" customFormat="1" x14ac:dyDescent="0.45">
      <c r="A3" s="304" t="s">
        <v>31</v>
      </c>
      <c r="B3" s="304" t="s">
        <v>20</v>
      </c>
      <c r="C3" s="304" t="s">
        <v>28</v>
      </c>
    </row>
    <row r="4" spans="1:11" ht="42" x14ac:dyDescent="0.45">
      <c r="A4" s="32">
        <v>3</v>
      </c>
      <c r="B4" s="305" t="s">
        <v>146</v>
      </c>
      <c r="C4" s="306" t="s">
        <v>437</v>
      </c>
      <c r="D4" s="307"/>
      <c r="E4" s="307"/>
      <c r="F4" s="307"/>
      <c r="G4" s="307"/>
      <c r="H4" s="307"/>
      <c r="I4" s="307"/>
      <c r="J4" s="307"/>
      <c r="K4" s="307"/>
    </row>
  </sheetData>
  <pageMargins left="0.39370078740157483" right="0" top="0.59055118110236227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06"/>
  <sheetViews>
    <sheetView workbookViewId="0">
      <pane xSplit="2" ySplit="5" topLeftCell="M97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2"/>
  <cols>
    <col min="1" max="1" width="5.625" style="178" customWidth="1"/>
    <col min="2" max="2" width="29.625" style="183" customWidth="1"/>
    <col min="3" max="7" width="11.625" style="31" customWidth="1"/>
    <col min="8" max="8" width="7.625" style="309" customWidth="1"/>
    <col min="9" max="9" width="8.625" style="177" customWidth="1"/>
    <col min="10" max="10" width="12.625" style="177" customWidth="1"/>
    <col min="11" max="11" width="29.625" style="183" customWidth="1"/>
    <col min="12" max="16" width="11.625" style="31" customWidth="1"/>
    <col min="17" max="17" width="7.625" style="309" customWidth="1"/>
    <col min="18" max="18" width="8.625" style="310" customWidth="1"/>
    <col min="19" max="19" width="11.625" style="177" customWidth="1"/>
    <col min="20" max="21" width="9.625" style="177" customWidth="1"/>
    <col min="22" max="22" width="11.625" style="177" customWidth="1"/>
    <col min="23" max="16384" width="9.125" style="31"/>
  </cols>
  <sheetData>
    <row r="1" spans="1:22" x14ac:dyDescent="0.2">
      <c r="A1" s="308" t="s">
        <v>462</v>
      </c>
    </row>
    <row r="2" spans="1:22" x14ac:dyDescent="0.2">
      <c r="J2" s="332"/>
      <c r="K2" s="329"/>
      <c r="S2" s="332"/>
      <c r="V2" s="332" t="s">
        <v>18</v>
      </c>
    </row>
    <row r="3" spans="1:22" x14ac:dyDescent="0.2">
      <c r="A3" s="444" t="s">
        <v>31</v>
      </c>
      <c r="B3" s="457" t="s">
        <v>258</v>
      </c>
      <c r="C3" s="456" t="s">
        <v>86</v>
      </c>
      <c r="D3" s="456"/>
      <c r="E3" s="456"/>
      <c r="F3" s="456"/>
      <c r="G3" s="456"/>
      <c r="H3" s="456"/>
      <c r="I3" s="456"/>
      <c r="J3" s="456"/>
      <c r="K3" s="457" t="s">
        <v>21</v>
      </c>
      <c r="L3" s="456" t="s">
        <v>331</v>
      </c>
      <c r="M3" s="456"/>
      <c r="N3" s="456"/>
      <c r="O3" s="456"/>
      <c r="P3" s="456"/>
      <c r="Q3" s="456"/>
      <c r="R3" s="456"/>
      <c r="S3" s="456"/>
      <c r="T3" s="456" t="s">
        <v>7</v>
      </c>
      <c r="U3" s="456"/>
      <c r="V3" s="456"/>
    </row>
    <row r="4" spans="1:22" ht="63" x14ac:dyDescent="0.2">
      <c r="A4" s="444"/>
      <c r="B4" s="457"/>
      <c r="C4" s="333" t="s">
        <v>39</v>
      </c>
      <c r="D4" s="333" t="s">
        <v>40</v>
      </c>
      <c r="E4" s="256" t="s">
        <v>41</v>
      </c>
      <c r="F4" s="333" t="s">
        <v>42</v>
      </c>
      <c r="G4" s="256" t="s">
        <v>38</v>
      </c>
      <c r="H4" s="334" t="s">
        <v>43</v>
      </c>
      <c r="I4" s="335" t="s">
        <v>44</v>
      </c>
      <c r="J4" s="333" t="s">
        <v>45</v>
      </c>
      <c r="K4" s="457"/>
      <c r="L4" s="256" t="s">
        <v>9</v>
      </c>
      <c r="M4" s="256" t="s">
        <v>10</v>
      </c>
      <c r="N4" s="256" t="s">
        <v>3</v>
      </c>
      <c r="O4" s="256" t="s">
        <v>11</v>
      </c>
      <c r="P4" s="256" t="s">
        <v>12</v>
      </c>
      <c r="Q4" s="336" t="s">
        <v>13</v>
      </c>
      <c r="R4" s="337" t="s">
        <v>14</v>
      </c>
      <c r="S4" s="256" t="s">
        <v>22</v>
      </c>
      <c r="T4" s="333" t="s">
        <v>463</v>
      </c>
      <c r="U4" s="335" t="s">
        <v>457</v>
      </c>
      <c r="V4" s="333" t="s">
        <v>30</v>
      </c>
    </row>
    <row r="5" spans="1:22" x14ac:dyDescent="0.2">
      <c r="A5" s="32"/>
      <c r="B5" s="335" t="s">
        <v>38</v>
      </c>
      <c r="C5" s="338">
        <f>SUM(C6:C2022)</f>
        <v>544955001.24326086</v>
      </c>
      <c r="D5" s="338">
        <f>SUM(D6:D2022)</f>
        <v>0</v>
      </c>
      <c r="E5" s="338">
        <f>SUM(E6:E2022)</f>
        <v>41536516.259387687</v>
      </c>
      <c r="F5" s="338">
        <f>SUM(F6:F2022)</f>
        <v>48646016.632428661</v>
      </c>
      <c r="G5" s="338">
        <f>SUM(G6:G2022)</f>
        <v>635137534.13507736</v>
      </c>
      <c r="H5" s="339"/>
      <c r="I5" s="340"/>
      <c r="J5" s="338"/>
      <c r="K5" s="335" t="s">
        <v>12</v>
      </c>
      <c r="L5" s="338">
        <f>SUM(L6:L2022)</f>
        <v>524085518.47999984</v>
      </c>
      <c r="M5" s="338">
        <f>SUM(M6:M2022)</f>
        <v>0</v>
      </c>
      <c r="N5" s="338">
        <f>SUM(N6:N2022)</f>
        <v>36483816.980000012</v>
      </c>
      <c r="O5" s="338">
        <f>SUM(O6:O2022)</f>
        <v>66464960.470000006</v>
      </c>
      <c r="P5" s="338">
        <f>SUM(P6:P2022)</f>
        <v>627034295.92999995</v>
      </c>
      <c r="Q5" s="339"/>
      <c r="R5" s="341"/>
      <c r="S5" s="338"/>
      <c r="T5" s="342"/>
      <c r="U5" s="343"/>
      <c r="V5" s="342"/>
    </row>
    <row r="6" spans="1:22" x14ac:dyDescent="0.2">
      <c r="A6" s="311" t="s">
        <v>79</v>
      </c>
      <c r="B6" s="328"/>
      <c r="C6" s="312"/>
      <c r="D6" s="195"/>
      <c r="E6" s="195"/>
      <c r="F6" s="195"/>
      <c r="G6" s="35"/>
      <c r="H6" s="313"/>
      <c r="I6" s="260"/>
      <c r="J6" s="44"/>
      <c r="K6" s="330" t="s">
        <v>79</v>
      </c>
      <c r="L6" s="195"/>
      <c r="M6" s="195"/>
      <c r="N6" s="195"/>
      <c r="O6" s="195"/>
      <c r="P6" s="35"/>
      <c r="Q6" s="315"/>
      <c r="R6" s="316"/>
      <c r="S6" s="44"/>
      <c r="T6" s="317"/>
      <c r="U6" s="318"/>
      <c r="V6" s="317"/>
    </row>
    <row r="7" spans="1:22" ht="43.5" customHeight="1" x14ac:dyDescent="0.2">
      <c r="A7" s="296">
        <v>1</v>
      </c>
      <c r="B7" s="292" t="s">
        <v>464</v>
      </c>
      <c r="C7" s="287">
        <v>9614689.0182280801</v>
      </c>
      <c r="D7" s="195">
        <v>0</v>
      </c>
      <c r="E7" s="287">
        <v>868542.55590933305</v>
      </c>
      <c r="F7" s="287">
        <v>364713.77025597089</v>
      </c>
      <c r="G7" s="35">
        <f>SUM(C7:F7)</f>
        <v>10847945.344393386</v>
      </c>
      <c r="H7" s="290">
        <v>1</v>
      </c>
      <c r="I7" s="291" t="s">
        <v>15</v>
      </c>
      <c r="J7" s="44">
        <f>G7/H7</f>
        <v>10847945.344393386</v>
      </c>
      <c r="K7" s="292" t="s">
        <v>363</v>
      </c>
      <c r="L7" s="287">
        <v>8634654.1763394102</v>
      </c>
      <c r="M7" s="195">
        <v>0</v>
      </c>
      <c r="N7" s="287">
        <v>662362.72799705248</v>
      </c>
      <c r="O7" s="287">
        <v>415939.04427909467</v>
      </c>
      <c r="P7" s="35">
        <f>SUM(L7:O7)</f>
        <v>9712955.9486155584</v>
      </c>
      <c r="Q7" s="290">
        <v>1</v>
      </c>
      <c r="R7" s="290" t="s">
        <v>15</v>
      </c>
      <c r="S7" s="44">
        <f>P7/Q7</f>
        <v>9712955.9486155584</v>
      </c>
      <c r="T7" s="317">
        <f t="shared" ref="T7:U8" si="0">IF(G7=0,0,(P7-G7)/G7)*100</f>
        <v>-10.462713073719819</v>
      </c>
      <c r="U7" s="318">
        <f t="shared" si="0"/>
        <v>0</v>
      </c>
      <c r="V7" s="317">
        <f>IF(J7=0,0,(S7-J7)/J7)*100</f>
        <v>-10.462713073719819</v>
      </c>
    </row>
    <row r="8" spans="1:22" x14ac:dyDescent="0.2">
      <c r="A8" s="296">
        <v>2</v>
      </c>
      <c r="B8" s="292" t="s">
        <v>153</v>
      </c>
      <c r="C8" s="287">
        <v>10218596.723974995</v>
      </c>
      <c r="D8" s="195">
        <v>0</v>
      </c>
      <c r="E8" s="287">
        <v>923096.53485637438</v>
      </c>
      <c r="F8" s="287">
        <v>387621.78692005866</v>
      </c>
      <c r="G8" s="35">
        <f>SUM(C8:F8)</f>
        <v>11529315.04575143</v>
      </c>
      <c r="H8" s="290">
        <v>4</v>
      </c>
      <c r="I8" s="291" t="s">
        <v>16</v>
      </c>
      <c r="J8" s="35">
        <f>G8/H8</f>
        <v>2882328.7614378575</v>
      </c>
      <c r="K8" s="292" t="s">
        <v>153</v>
      </c>
      <c r="L8" s="287">
        <v>9204222.393776048</v>
      </c>
      <c r="M8" s="195">
        <v>0</v>
      </c>
      <c r="N8" s="287">
        <v>706054.20082007709</v>
      </c>
      <c r="O8" s="287">
        <v>443375.65669855999</v>
      </c>
      <c r="P8" s="35">
        <f>SUM(L8:O8)</f>
        <v>10353652.251294686</v>
      </c>
      <c r="Q8" s="290">
        <v>4</v>
      </c>
      <c r="R8" s="290" t="s">
        <v>16</v>
      </c>
      <c r="S8" s="35">
        <f>P8/Q8</f>
        <v>2588413.0628236714</v>
      </c>
      <c r="T8" s="317">
        <f t="shared" si="0"/>
        <v>-10.197160800892313</v>
      </c>
      <c r="U8" s="318">
        <f t="shared" si="0"/>
        <v>0</v>
      </c>
      <c r="V8" s="317">
        <f>IF(J8=0,0,(S8-J8)/J8)*100</f>
        <v>-10.197160800892313</v>
      </c>
    </row>
    <row r="9" spans="1:22" x14ac:dyDescent="0.2">
      <c r="A9" s="296">
        <v>3</v>
      </c>
      <c r="B9" s="292" t="s">
        <v>154</v>
      </c>
      <c r="C9" s="287">
        <v>6607109.0579241514</v>
      </c>
      <c r="D9" s="195">
        <v>0</v>
      </c>
      <c r="E9" s="287">
        <v>596852.93798495841</v>
      </c>
      <c r="F9" s="287">
        <v>250627.31102789051</v>
      </c>
      <c r="G9" s="35">
        <f t="shared" ref="G9:G25" si="1">SUM(C9:F9)</f>
        <v>7454589.3069369998</v>
      </c>
      <c r="H9" s="290">
        <v>18</v>
      </c>
      <c r="I9" s="291" t="s">
        <v>15</v>
      </c>
      <c r="J9" s="35">
        <f t="shared" ref="J9:J25" si="2">G9/H9</f>
        <v>414143.85038538888</v>
      </c>
      <c r="K9" s="292" t="s">
        <v>154</v>
      </c>
      <c r="L9" s="287">
        <v>6327902.8957210323</v>
      </c>
      <c r="M9" s="195">
        <v>0</v>
      </c>
      <c r="N9" s="287">
        <v>485412.26306380297</v>
      </c>
      <c r="O9" s="287">
        <v>304820.76398026</v>
      </c>
      <c r="P9" s="35">
        <f t="shared" ref="P9:P106" si="3">SUM(L9:O9)</f>
        <v>7118135.9227650957</v>
      </c>
      <c r="Q9" s="290">
        <v>18</v>
      </c>
      <c r="R9" s="290" t="s">
        <v>15</v>
      </c>
      <c r="S9" s="35">
        <f t="shared" ref="S9:S19" si="4">P9/Q9</f>
        <v>395451.99570917198</v>
      </c>
      <c r="T9" s="317">
        <f t="shared" ref="T9:T19" si="5">IF(G9=0,0,(P9-G9)/G9)*100</f>
        <v>-4.5133725054284533</v>
      </c>
      <c r="U9" s="318">
        <f t="shared" ref="U9:U19" si="6">IF(H9=0,0,(Q9-H9)/H9)*100</f>
        <v>0</v>
      </c>
      <c r="V9" s="317">
        <f t="shared" ref="V9:V19" si="7">IF(J9=0,0,(S9-J9)/J9)*100</f>
        <v>-4.513372505428455</v>
      </c>
    </row>
    <row r="10" spans="1:22" x14ac:dyDescent="0.2">
      <c r="A10" s="261">
        <v>4</v>
      </c>
      <c r="B10" s="292" t="s">
        <v>155</v>
      </c>
      <c r="C10" s="287">
        <v>4807344.5091140419</v>
      </c>
      <c r="D10" s="195">
        <v>0</v>
      </c>
      <c r="E10" s="287">
        <v>434271.27795466653</v>
      </c>
      <c r="F10" s="287">
        <v>182356.88512798544</v>
      </c>
      <c r="G10" s="35">
        <f t="shared" si="1"/>
        <v>5423972.6721966946</v>
      </c>
      <c r="H10" s="290">
        <v>26</v>
      </c>
      <c r="I10" s="291" t="s">
        <v>88</v>
      </c>
      <c r="J10" s="35">
        <f t="shared" si="2"/>
        <v>208614.33354602673</v>
      </c>
      <c r="K10" s="292" t="s">
        <v>155</v>
      </c>
      <c r="L10" s="287">
        <v>4602111.196888024</v>
      </c>
      <c r="M10" s="195">
        <v>0</v>
      </c>
      <c r="N10" s="287">
        <v>353027.10041003855</v>
      </c>
      <c r="O10" s="287">
        <v>221687.82834928</v>
      </c>
      <c r="P10" s="35">
        <f t="shared" si="3"/>
        <v>5176826.1256473428</v>
      </c>
      <c r="Q10" s="290">
        <v>21</v>
      </c>
      <c r="R10" s="290" t="s">
        <v>88</v>
      </c>
      <c r="S10" s="35">
        <f t="shared" si="4"/>
        <v>246515.52979273061</v>
      </c>
      <c r="T10" s="317">
        <f t="shared" si="5"/>
        <v>-4.556559582540415</v>
      </c>
      <c r="U10" s="318">
        <f t="shared" si="6"/>
        <v>-19.230769230769234</v>
      </c>
      <c r="V10" s="317">
        <f t="shared" si="7"/>
        <v>18.168069088283293</v>
      </c>
    </row>
    <row r="11" spans="1:22" ht="42" x14ac:dyDescent="0.2">
      <c r="A11" s="261">
        <v>5</v>
      </c>
      <c r="B11" s="292" t="s">
        <v>156</v>
      </c>
      <c r="C11" s="287">
        <v>4807344.5091140419</v>
      </c>
      <c r="D11" s="195">
        <v>0</v>
      </c>
      <c r="E11" s="287">
        <v>434271.27795466653</v>
      </c>
      <c r="F11" s="287">
        <v>182356.88512798544</v>
      </c>
      <c r="G11" s="35">
        <f t="shared" si="1"/>
        <v>5423972.6721966946</v>
      </c>
      <c r="H11" s="290">
        <v>12</v>
      </c>
      <c r="I11" s="291" t="s">
        <v>16</v>
      </c>
      <c r="J11" s="35">
        <f t="shared" si="2"/>
        <v>451997.72268305789</v>
      </c>
      <c r="K11" s="292" t="s">
        <v>156</v>
      </c>
      <c r="L11" s="287">
        <v>4026847.2972770208</v>
      </c>
      <c r="M11" s="195">
        <v>0</v>
      </c>
      <c r="N11" s="287">
        <v>308898.71285878378</v>
      </c>
      <c r="O11" s="287">
        <v>193976.84980562003</v>
      </c>
      <c r="P11" s="35">
        <f t="shared" si="3"/>
        <v>4529722.8599414248</v>
      </c>
      <c r="Q11" s="290">
        <v>12</v>
      </c>
      <c r="R11" s="290" t="s">
        <v>16</v>
      </c>
      <c r="S11" s="35">
        <f t="shared" si="4"/>
        <v>377476.90499511873</v>
      </c>
      <c r="T11" s="317">
        <f t="shared" si="5"/>
        <v>-16.486989634722864</v>
      </c>
      <c r="U11" s="318">
        <f t="shared" si="6"/>
        <v>0</v>
      </c>
      <c r="V11" s="317">
        <f t="shared" si="7"/>
        <v>-16.486989634722864</v>
      </c>
    </row>
    <row r="12" spans="1:22" ht="42" x14ac:dyDescent="0.2">
      <c r="A12" s="261">
        <v>6</v>
      </c>
      <c r="B12" s="292" t="s">
        <v>157</v>
      </c>
      <c r="C12" s="287">
        <v>4203436.8033671295</v>
      </c>
      <c r="D12" s="195">
        <v>0</v>
      </c>
      <c r="E12" s="287">
        <v>379717.29900762509</v>
      </c>
      <c r="F12" s="287">
        <v>159448.86846389773</v>
      </c>
      <c r="G12" s="35">
        <f t="shared" si="1"/>
        <v>4742602.9708386529</v>
      </c>
      <c r="H12" s="290">
        <v>16</v>
      </c>
      <c r="I12" s="291" t="s">
        <v>16</v>
      </c>
      <c r="J12" s="35">
        <f t="shared" si="2"/>
        <v>296412.68567741581</v>
      </c>
      <c r="K12" s="292" t="s">
        <v>157</v>
      </c>
      <c r="L12" s="287">
        <v>4026847.2972770208</v>
      </c>
      <c r="M12" s="195">
        <v>0</v>
      </c>
      <c r="N12" s="287">
        <v>308898.71285878378</v>
      </c>
      <c r="O12" s="287">
        <v>193976.84980562003</v>
      </c>
      <c r="P12" s="35">
        <f t="shared" si="3"/>
        <v>4529722.8599414248</v>
      </c>
      <c r="Q12" s="290">
        <v>14</v>
      </c>
      <c r="R12" s="290" t="s">
        <v>16</v>
      </c>
      <c r="S12" s="35">
        <f t="shared" si="4"/>
        <v>323551.63285295892</v>
      </c>
      <c r="T12" s="317">
        <f t="shared" si="5"/>
        <v>-4.4886766234952979</v>
      </c>
      <c r="U12" s="318">
        <f t="shared" si="6"/>
        <v>-12.5</v>
      </c>
      <c r="V12" s="317">
        <f t="shared" si="7"/>
        <v>9.1557981445768064</v>
      </c>
    </row>
    <row r="13" spans="1:22" x14ac:dyDescent="0.2">
      <c r="A13" s="261">
        <v>7</v>
      </c>
      <c r="B13" s="292" t="s">
        <v>158</v>
      </c>
      <c r="C13" s="287">
        <v>10816525.145506594</v>
      </c>
      <c r="D13" s="195">
        <v>0</v>
      </c>
      <c r="E13" s="287">
        <v>977110.37539799954</v>
      </c>
      <c r="F13" s="287">
        <v>410302.99153796729</v>
      </c>
      <c r="G13" s="35">
        <f t="shared" si="1"/>
        <v>12203938.512442561</v>
      </c>
      <c r="H13" s="290">
        <v>40</v>
      </c>
      <c r="I13" s="291" t="s">
        <v>16</v>
      </c>
      <c r="J13" s="35">
        <f t="shared" si="2"/>
        <v>305098.46281106403</v>
      </c>
      <c r="K13" s="292" t="s">
        <v>158</v>
      </c>
      <c r="L13" s="287">
        <v>9779486.2933870517</v>
      </c>
      <c r="M13" s="195">
        <v>0</v>
      </c>
      <c r="N13" s="287">
        <v>750182.58837133204</v>
      </c>
      <c r="O13" s="287">
        <v>471086.63524222007</v>
      </c>
      <c r="P13" s="35">
        <f t="shared" si="3"/>
        <v>11000755.517000604</v>
      </c>
      <c r="Q13" s="290">
        <v>40</v>
      </c>
      <c r="R13" s="290" t="s">
        <v>16</v>
      </c>
      <c r="S13" s="35">
        <f t="shared" si="4"/>
        <v>275018.88792501512</v>
      </c>
      <c r="T13" s="317">
        <f t="shared" si="5"/>
        <v>-9.8589729390659233</v>
      </c>
      <c r="U13" s="318">
        <f t="shared" si="6"/>
        <v>0</v>
      </c>
      <c r="V13" s="317">
        <f t="shared" si="7"/>
        <v>-9.8589729390659233</v>
      </c>
    </row>
    <row r="14" spans="1:22" x14ac:dyDescent="0.2">
      <c r="A14" s="261">
        <v>8</v>
      </c>
      <c r="B14" s="292" t="s">
        <v>89</v>
      </c>
      <c r="C14" s="287">
        <v>1213794.6957091426</v>
      </c>
      <c r="D14" s="195">
        <v>0</v>
      </c>
      <c r="E14" s="287">
        <v>109648.09629949914</v>
      </c>
      <c r="F14" s="287">
        <v>46042.84537435454</v>
      </c>
      <c r="G14" s="35">
        <f t="shared" si="1"/>
        <v>1369485.6373829963</v>
      </c>
      <c r="H14" s="290">
        <v>3</v>
      </c>
      <c r="I14" s="291" t="s">
        <v>16</v>
      </c>
      <c r="J14" s="35">
        <f t="shared" si="2"/>
        <v>456495.21246099874</v>
      </c>
      <c r="K14" s="292"/>
      <c r="L14" s="287"/>
      <c r="M14" s="195"/>
      <c r="N14" s="287"/>
      <c r="O14" s="287"/>
      <c r="P14" s="35">
        <f t="shared" si="3"/>
        <v>0</v>
      </c>
      <c r="Q14" s="290"/>
      <c r="R14" s="290"/>
      <c r="S14" s="35" t="e">
        <f t="shared" si="4"/>
        <v>#DIV/0!</v>
      </c>
      <c r="T14" s="317">
        <f t="shared" si="5"/>
        <v>-100</v>
      </c>
      <c r="U14" s="318">
        <f t="shared" si="6"/>
        <v>-100</v>
      </c>
      <c r="V14" s="317" t="e">
        <f t="shared" si="7"/>
        <v>#DIV/0!</v>
      </c>
    </row>
    <row r="15" spans="1:22" ht="42" x14ac:dyDescent="0.2">
      <c r="A15" s="261">
        <v>9</v>
      </c>
      <c r="B15" s="292" t="s">
        <v>87</v>
      </c>
      <c r="C15" s="287">
        <v>1494821.0538289931</v>
      </c>
      <c r="D15" s="195">
        <v>0</v>
      </c>
      <c r="E15" s="287">
        <v>135034.60135406299</v>
      </c>
      <c r="F15" s="287">
        <v>56703.011544771594</v>
      </c>
      <c r="G15" s="35">
        <f t="shared" si="1"/>
        <v>1686558.6667278276</v>
      </c>
      <c r="H15" s="290">
        <v>1</v>
      </c>
      <c r="I15" s="291" t="s">
        <v>15</v>
      </c>
      <c r="J15" s="35">
        <f t="shared" si="2"/>
        <v>1686558.6667278276</v>
      </c>
      <c r="K15" s="292"/>
      <c r="L15" s="287"/>
      <c r="M15" s="195"/>
      <c r="N15" s="287"/>
      <c r="O15" s="287"/>
      <c r="P15" s="35">
        <f t="shared" si="3"/>
        <v>0</v>
      </c>
      <c r="Q15" s="290"/>
      <c r="R15" s="290"/>
      <c r="S15" s="35" t="e">
        <f t="shared" si="4"/>
        <v>#DIV/0!</v>
      </c>
      <c r="T15" s="317">
        <f t="shared" si="5"/>
        <v>-100</v>
      </c>
      <c r="U15" s="318">
        <f t="shared" si="6"/>
        <v>-100</v>
      </c>
      <c r="V15" s="317" t="e">
        <f t="shared" si="7"/>
        <v>#DIV/0!</v>
      </c>
    </row>
    <row r="16" spans="1:22" x14ac:dyDescent="0.2">
      <c r="A16" s="261">
        <v>10</v>
      </c>
      <c r="B16" s="292" t="s">
        <v>90</v>
      </c>
      <c r="C16" s="287">
        <v>1805743.8330254236</v>
      </c>
      <c r="D16" s="195">
        <v>0</v>
      </c>
      <c r="E16" s="287">
        <v>163121.79843570804</v>
      </c>
      <c r="F16" s="287">
        <v>68497.237946084089</v>
      </c>
      <c r="G16" s="35">
        <f t="shared" si="1"/>
        <v>2037362.8694072156</v>
      </c>
      <c r="H16" s="290">
        <v>1</v>
      </c>
      <c r="I16" s="291" t="s">
        <v>15</v>
      </c>
      <c r="J16" s="35">
        <f t="shared" si="2"/>
        <v>2037362.8694072156</v>
      </c>
      <c r="K16" s="292"/>
      <c r="L16" s="287"/>
      <c r="M16" s="195"/>
      <c r="N16" s="287"/>
      <c r="O16" s="287"/>
      <c r="P16" s="35">
        <f t="shared" si="3"/>
        <v>0</v>
      </c>
      <c r="Q16" s="290"/>
      <c r="R16" s="290"/>
      <c r="S16" s="35" t="e">
        <f t="shared" si="4"/>
        <v>#DIV/0!</v>
      </c>
      <c r="T16" s="317">
        <f t="shared" si="5"/>
        <v>-100</v>
      </c>
      <c r="U16" s="318">
        <f t="shared" si="6"/>
        <v>-100</v>
      </c>
      <c r="V16" s="317" t="e">
        <f t="shared" si="7"/>
        <v>#DIV/0!</v>
      </c>
    </row>
    <row r="17" spans="1:22" ht="42" x14ac:dyDescent="0.2">
      <c r="A17" s="261">
        <v>11</v>
      </c>
      <c r="B17" s="292" t="s">
        <v>182</v>
      </c>
      <c r="C17" s="287">
        <v>4203436.8033671295</v>
      </c>
      <c r="D17" s="195">
        <v>0</v>
      </c>
      <c r="E17" s="287">
        <v>379717.29900762509</v>
      </c>
      <c r="F17" s="287">
        <v>159448.86846389773</v>
      </c>
      <c r="G17" s="35">
        <f t="shared" si="1"/>
        <v>4742602.9708386529</v>
      </c>
      <c r="H17" s="290">
        <v>1</v>
      </c>
      <c r="I17" s="291" t="s">
        <v>15</v>
      </c>
      <c r="J17" s="35">
        <f t="shared" si="2"/>
        <v>4742602.9708386529</v>
      </c>
      <c r="K17" s="292"/>
      <c r="L17" s="287"/>
      <c r="M17" s="195"/>
      <c r="N17" s="287"/>
      <c r="O17" s="287"/>
      <c r="P17" s="35">
        <f t="shared" si="3"/>
        <v>0</v>
      </c>
      <c r="Q17" s="290"/>
      <c r="R17" s="290"/>
      <c r="S17" s="35" t="e">
        <f t="shared" si="4"/>
        <v>#DIV/0!</v>
      </c>
      <c r="T17" s="317">
        <f t="shared" si="5"/>
        <v>-100</v>
      </c>
      <c r="U17" s="318">
        <f t="shared" si="6"/>
        <v>-100</v>
      </c>
      <c r="V17" s="317" t="e">
        <f t="shared" si="7"/>
        <v>#DIV/0!</v>
      </c>
    </row>
    <row r="18" spans="1:22" ht="63" x14ac:dyDescent="0.2">
      <c r="A18" s="261">
        <v>12</v>
      </c>
      <c r="B18" s="319"/>
      <c r="C18" s="312"/>
      <c r="D18" s="195"/>
      <c r="E18" s="312"/>
      <c r="F18" s="312"/>
      <c r="G18" s="35">
        <f t="shared" si="1"/>
        <v>0</v>
      </c>
      <c r="H18" s="320"/>
      <c r="I18" s="321"/>
      <c r="J18" s="35" t="e">
        <f t="shared" si="2"/>
        <v>#DIV/0!</v>
      </c>
      <c r="K18" s="292" t="s">
        <v>294</v>
      </c>
      <c r="L18" s="287">
        <v>1150527.799222006</v>
      </c>
      <c r="M18" s="195">
        <v>0</v>
      </c>
      <c r="N18" s="287">
        <v>88256.775102509637</v>
      </c>
      <c r="O18" s="287">
        <v>55421.957087319999</v>
      </c>
      <c r="P18" s="35">
        <f t="shared" si="3"/>
        <v>1294206.5314118357</v>
      </c>
      <c r="Q18" s="290">
        <v>9</v>
      </c>
      <c r="R18" s="290" t="s">
        <v>16</v>
      </c>
      <c r="S18" s="35">
        <f t="shared" si="4"/>
        <v>143800.72571242618</v>
      </c>
      <c r="T18" s="317">
        <f t="shared" ref="T18" si="8">IF(G18=0,0,(P18-G18)/G18)*100</f>
        <v>0</v>
      </c>
      <c r="U18" s="318">
        <f t="shared" ref="U18" si="9">IF(H18=0,0,(Q18-H18)/H18)*100</f>
        <v>0</v>
      </c>
      <c r="V18" s="317" t="e">
        <f t="shared" ref="V18" si="10">IF(J18=0,0,(S18-J18)/J18)*100</f>
        <v>#DIV/0!</v>
      </c>
    </row>
    <row r="19" spans="1:22" ht="42" x14ac:dyDescent="0.2">
      <c r="A19" s="261">
        <v>13</v>
      </c>
      <c r="B19" s="292"/>
      <c r="C19" s="287"/>
      <c r="D19" s="195"/>
      <c r="E19" s="287"/>
      <c r="F19" s="287"/>
      <c r="G19" s="35">
        <f t="shared" si="1"/>
        <v>0</v>
      </c>
      <c r="H19" s="290"/>
      <c r="I19" s="291"/>
      <c r="J19" s="35" t="e">
        <f t="shared" si="2"/>
        <v>#DIV/0!</v>
      </c>
      <c r="K19" s="292" t="s">
        <v>295</v>
      </c>
      <c r="L19" s="287">
        <v>3451583.3976660166</v>
      </c>
      <c r="M19" s="195">
        <v>0</v>
      </c>
      <c r="N19" s="287">
        <v>264770.3253075289</v>
      </c>
      <c r="O19" s="287">
        <v>166265.87126195995</v>
      </c>
      <c r="P19" s="35">
        <f t="shared" si="3"/>
        <v>3882619.5942355054</v>
      </c>
      <c r="Q19" s="290">
        <v>4</v>
      </c>
      <c r="R19" s="290" t="s">
        <v>16</v>
      </c>
      <c r="S19" s="35">
        <f t="shared" si="4"/>
        <v>970654.89855887636</v>
      </c>
      <c r="T19" s="317">
        <f t="shared" si="5"/>
        <v>0</v>
      </c>
      <c r="U19" s="318">
        <f t="shared" si="6"/>
        <v>0</v>
      </c>
      <c r="V19" s="317" t="e">
        <f t="shared" si="7"/>
        <v>#DIV/0!</v>
      </c>
    </row>
    <row r="20" spans="1:22" ht="42" x14ac:dyDescent="0.2">
      <c r="A20" s="261">
        <v>14</v>
      </c>
      <c r="B20" s="328"/>
      <c r="C20" s="312"/>
      <c r="D20" s="195"/>
      <c r="E20" s="312"/>
      <c r="F20" s="312"/>
      <c r="G20" s="35">
        <f t="shared" ref="G20" si="11">SUM(C20:F20)</f>
        <v>0</v>
      </c>
      <c r="H20" s="290"/>
      <c r="I20" s="291"/>
      <c r="J20" s="35" t="e">
        <f t="shared" ref="J20" si="12">G20/H20</f>
        <v>#DIV/0!</v>
      </c>
      <c r="K20" s="297" t="s">
        <v>296</v>
      </c>
      <c r="L20" s="287">
        <v>1150527.799222006</v>
      </c>
      <c r="M20" s="195">
        <v>0</v>
      </c>
      <c r="N20" s="287">
        <v>88256.775102509637</v>
      </c>
      <c r="O20" s="287">
        <v>55421.957087319999</v>
      </c>
      <c r="P20" s="35">
        <f t="shared" si="3"/>
        <v>1294206.5314118357</v>
      </c>
      <c r="Q20" s="290">
        <v>4</v>
      </c>
      <c r="R20" s="290" t="s">
        <v>16</v>
      </c>
      <c r="S20" s="35">
        <f t="shared" ref="S20:S106" si="13">P20/Q20</f>
        <v>323551.63285295892</v>
      </c>
      <c r="T20" s="317">
        <f t="shared" ref="T20:T106" si="14">IF(G20=0,0,(P20-G20)/G20)*100</f>
        <v>0</v>
      </c>
      <c r="U20" s="318">
        <f t="shared" ref="U20:U106" si="15">IF(H20=0,0,(Q20-H20)/H20)*100</f>
        <v>0</v>
      </c>
      <c r="V20" s="317" t="e">
        <f t="shared" ref="V20:V106" si="16">IF(J20=0,0,(S20-J20)/J20)*100</f>
        <v>#DIV/0!</v>
      </c>
    </row>
    <row r="21" spans="1:22" x14ac:dyDescent="0.2">
      <c r="A21" s="261">
        <v>15</v>
      </c>
      <c r="B21" s="292"/>
      <c r="C21" s="287"/>
      <c r="D21" s="195"/>
      <c r="E21" s="287"/>
      <c r="F21" s="287"/>
      <c r="G21" s="35">
        <f t="shared" si="1"/>
        <v>0</v>
      </c>
      <c r="H21" s="290"/>
      <c r="I21" s="291"/>
      <c r="J21" s="35" t="e">
        <f t="shared" si="2"/>
        <v>#DIV/0!</v>
      </c>
      <c r="K21" s="292" t="s">
        <v>297</v>
      </c>
      <c r="L21" s="287">
        <v>1725791.6988330083</v>
      </c>
      <c r="M21" s="195">
        <v>0</v>
      </c>
      <c r="N21" s="287">
        <v>132385.16265376445</v>
      </c>
      <c r="O21" s="287">
        <v>83132.935630979977</v>
      </c>
      <c r="P21" s="35">
        <f t="shared" si="3"/>
        <v>1941309.7971177527</v>
      </c>
      <c r="Q21" s="290">
        <v>1</v>
      </c>
      <c r="R21" s="290" t="s">
        <v>15</v>
      </c>
      <c r="S21" s="35">
        <f t="shared" si="13"/>
        <v>1941309.7971177527</v>
      </c>
      <c r="T21" s="317">
        <f t="shared" si="14"/>
        <v>0</v>
      </c>
      <c r="U21" s="318">
        <f t="shared" si="15"/>
        <v>0</v>
      </c>
      <c r="V21" s="317" t="e">
        <f t="shared" si="16"/>
        <v>#DIV/0!</v>
      </c>
    </row>
    <row r="22" spans="1:22" ht="84" x14ac:dyDescent="0.2">
      <c r="A22" s="261">
        <v>16</v>
      </c>
      <c r="B22" s="292"/>
      <c r="C22" s="287"/>
      <c r="D22" s="195"/>
      <c r="E22" s="287"/>
      <c r="F22" s="287"/>
      <c r="G22" s="35">
        <f t="shared" si="1"/>
        <v>0</v>
      </c>
      <c r="H22" s="290"/>
      <c r="I22" s="291"/>
      <c r="J22" s="35" t="e">
        <f t="shared" si="2"/>
        <v>#DIV/0!</v>
      </c>
      <c r="K22" s="292" t="s">
        <v>298</v>
      </c>
      <c r="L22" s="287">
        <v>1725791.6988330083</v>
      </c>
      <c r="M22" s="195">
        <v>0</v>
      </c>
      <c r="N22" s="287">
        <v>132385.16265376445</v>
      </c>
      <c r="O22" s="287">
        <v>83132.935630979977</v>
      </c>
      <c r="P22" s="35">
        <f t="shared" si="3"/>
        <v>1941309.7971177527</v>
      </c>
      <c r="Q22" s="290">
        <v>1</v>
      </c>
      <c r="R22" s="290" t="s">
        <v>15</v>
      </c>
      <c r="S22" s="35">
        <f t="shared" si="13"/>
        <v>1941309.7971177527</v>
      </c>
      <c r="T22" s="317">
        <f t="shared" si="14"/>
        <v>0</v>
      </c>
      <c r="U22" s="318">
        <f t="shared" si="15"/>
        <v>0</v>
      </c>
      <c r="V22" s="317" t="e">
        <f t="shared" si="16"/>
        <v>#DIV/0!</v>
      </c>
    </row>
    <row r="23" spans="1:22" ht="63" x14ac:dyDescent="0.2">
      <c r="A23" s="261">
        <v>17</v>
      </c>
      <c r="B23" s="292"/>
      <c r="C23" s="287"/>
      <c r="D23" s="195"/>
      <c r="E23" s="287"/>
      <c r="F23" s="287"/>
      <c r="G23" s="35">
        <f t="shared" si="1"/>
        <v>0</v>
      </c>
      <c r="H23" s="290"/>
      <c r="I23" s="291"/>
      <c r="J23" s="35" t="e">
        <f t="shared" si="2"/>
        <v>#DIV/0!</v>
      </c>
      <c r="K23" s="292" t="s">
        <v>299</v>
      </c>
      <c r="L23" s="287">
        <v>1150527.799222006</v>
      </c>
      <c r="M23" s="195">
        <v>0</v>
      </c>
      <c r="N23" s="287">
        <v>88256.775102509637</v>
      </c>
      <c r="O23" s="287">
        <v>55421.957087319999</v>
      </c>
      <c r="P23" s="35">
        <f t="shared" si="3"/>
        <v>1294206.5314118357</v>
      </c>
      <c r="Q23" s="290">
        <v>1</v>
      </c>
      <c r="R23" s="290" t="s">
        <v>15</v>
      </c>
      <c r="S23" s="35">
        <f t="shared" si="13"/>
        <v>1294206.5314118357</v>
      </c>
      <c r="T23" s="317">
        <f t="shared" si="14"/>
        <v>0</v>
      </c>
      <c r="U23" s="318">
        <f t="shared" si="15"/>
        <v>0</v>
      </c>
      <c r="V23" s="317" t="e">
        <f t="shared" si="16"/>
        <v>#DIV/0!</v>
      </c>
    </row>
    <row r="24" spans="1:22" x14ac:dyDescent="0.2">
      <c r="A24" s="314" t="s">
        <v>300</v>
      </c>
      <c r="B24" s="292"/>
      <c r="C24" s="287"/>
      <c r="D24" s="195"/>
      <c r="E24" s="287"/>
      <c r="F24" s="287"/>
      <c r="G24" s="35"/>
      <c r="H24" s="290"/>
      <c r="I24" s="291"/>
      <c r="J24" s="35"/>
      <c r="K24" s="330" t="s">
        <v>300</v>
      </c>
      <c r="L24" s="287"/>
      <c r="M24" s="195"/>
      <c r="N24" s="287"/>
      <c r="O24" s="287"/>
      <c r="P24" s="35"/>
      <c r="Q24" s="290"/>
      <c r="R24" s="290"/>
      <c r="S24" s="35"/>
      <c r="T24" s="317"/>
      <c r="U24" s="318"/>
      <c r="V24" s="317"/>
    </row>
    <row r="25" spans="1:22" x14ac:dyDescent="0.2">
      <c r="A25" s="261">
        <v>18</v>
      </c>
      <c r="B25" s="292" t="s">
        <v>80</v>
      </c>
      <c r="C25" s="287">
        <v>1443836.146289893</v>
      </c>
      <c r="D25" s="195">
        <v>0</v>
      </c>
      <c r="E25" s="287">
        <v>991870.04446046962</v>
      </c>
      <c r="F25" s="287">
        <v>200915.01853917592</v>
      </c>
      <c r="G25" s="35">
        <f t="shared" si="1"/>
        <v>2636621.2092895382</v>
      </c>
      <c r="H25" s="290">
        <v>5</v>
      </c>
      <c r="I25" s="291" t="s">
        <v>15</v>
      </c>
      <c r="J25" s="35">
        <f t="shared" si="2"/>
        <v>527324.24185790762</v>
      </c>
      <c r="K25" s="322" t="s">
        <v>403</v>
      </c>
      <c r="L25" s="287">
        <v>2517220.3556584064</v>
      </c>
      <c r="M25" s="195">
        <v>0</v>
      </c>
      <c r="N25" s="287">
        <v>1175985.6829665476</v>
      </c>
      <c r="O25" s="287">
        <v>252460.19686020026</v>
      </c>
      <c r="P25" s="35">
        <f t="shared" si="3"/>
        <v>3945666.2354851542</v>
      </c>
      <c r="Q25" s="290">
        <v>8</v>
      </c>
      <c r="R25" s="290" t="s">
        <v>15</v>
      </c>
      <c r="S25" s="35">
        <f t="shared" si="13"/>
        <v>493208.27943564428</v>
      </c>
      <c r="T25" s="317">
        <f t="shared" si="14"/>
        <v>49.648581357970272</v>
      </c>
      <c r="U25" s="318">
        <f t="shared" si="15"/>
        <v>60</v>
      </c>
      <c r="V25" s="317">
        <f t="shared" si="16"/>
        <v>-6.4696366512685763</v>
      </c>
    </row>
    <row r="26" spans="1:22" x14ac:dyDescent="0.2">
      <c r="A26" s="261">
        <v>19</v>
      </c>
      <c r="B26" s="297"/>
      <c r="C26" s="287"/>
      <c r="D26" s="195"/>
      <c r="E26" s="287"/>
      <c r="F26" s="287"/>
      <c r="G26" s="35">
        <f t="shared" ref="G26:G106" si="17">SUM(C26:F26)</f>
        <v>0</v>
      </c>
      <c r="H26" s="290"/>
      <c r="I26" s="291"/>
      <c r="J26" s="35" t="e">
        <f t="shared" ref="J26:J106" si="18">G26/H26</f>
        <v>#DIV/0!</v>
      </c>
      <c r="K26" s="331" t="s">
        <v>302</v>
      </c>
      <c r="L26" s="287">
        <v>157326.2722286504</v>
      </c>
      <c r="M26" s="195">
        <v>0</v>
      </c>
      <c r="N26" s="287">
        <v>73499.105185409222</v>
      </c>
      <c r="O26" s="287">
        <v>15778.762303762516</v>
      </c>
      <c r="P26" s="35">
        <f t="shared" si="3"/>
        <v>246604.13971782214</v>
      </c>
      <c r="Q26" s="290">
        <v>2</v>
      </c>
      <c r="R26" s="290" t="s">
        <v>15</v>
      </c>
      <c r="S26" s="35">
        <f t="shared" si="13"/>
        <v>123302.06985891107</v>
      </c>
      <c r="T26" s="317">
        <f t="shared" si="14"/>
        <v>0</v>
      </c>
      <c r="U26" s="318">
        <f t="shared" si="15"/>
        <v>0</v>
      </c>
      <c r="V26" s="317" t="e">
        <f t="shared" si="16"/>
        <v>#DIV/0!</v>
      </c>
    </row>
    <row r="27" spans="1:22" x14ac:dyDescent="0.2">
      <c r="A27" s="261">
        <v>20</v>
      </c>
      <c r="B27" s="292"/>
      <c r="C27" s="287"/>
      <c r="D27" s="195"/>
      <c r="E27" s="287"/>
      <c r="F27" s="287"/>
      <c r="G27" s="35">
        <f t="shared" si="17"/>
        <v>0</v>
      </c>
      <c r="H27" s="290"/>
      <c r="I27" s="291"/>
      <c r="J27" s="35" t="e">
        <f t="shared" si="18"/>
        <v>#DIV/0!</v>
      </c>
      <c r="K27" s="322" t="s">
        <v>303</v>
      </c>
      <c r="L27" s="287">
        <v>471978.8166859512</v>
      </c>
      <c r="M27" s="195">
        <v>0</v>
      </c>
      <c r="N27" s="287">
        <v>220497.31555622764</v>
      </c>
      <c r="O27" s="287">
        <v>47336.286911287534</v>
      </c>
      <c r="P27" s="35">
        <f t="shared" si="3"/>
        <v>739812.41915346636</v>
      </c>
      <c r="Q27" s="290">
        <v>10</v>
      </c>
      <c r="R27" s="290" t="s">
        <v>15</v>
      </c>
      <c r="S27" s="35">
        <f t="shared" si="13"/>
        <v>73981.241915346633</v>
      </c>
      <c r="T27" s="317">
        <f t="shared" si="14"/>
        <v>0</v>
      </c>
      <c r="U27" s="318">
        <f t="shared" si="15"/>
        <v>0</v>
      </c>
      <c r="V27" s="317" t="e">
        <f t="shared" si="16"/>
        <v>#DIV/0!</v>
      </c>
    </row>
    <row r="28" spans="1:22" x14ac:dyDescent="0.2">
      <c r="A28" s="314" t="s">
        <v>92</v>
      </c>
      <c r="B28" s="292"/>
      <c r="C28" s="287"/>
      <c r="D28" s="195"/>
      <c r="E28" s="287"/>
      <c r="F28" s="287"/>
      <c r="G28" s="35"/>
      <c r="H28" s="290"/>
      <c r="I28" s="291"/>
      <c r="J28" s="35"/>
      <c r="K28" s="330" t="s">
        <v>92</v>
      </c>
      <c r="L28" s="287"/>
      <c r="M28" s="195"/>
      <c r="N28" s="287"/>
      <c r="O28" s="287"/>
      <c r="P28" s="35"/>
      <c r="Q28" s="290"/>
      <c r="R28" s="290"/>
      <c r="S28" s="35"/>
      <c r="T28" s="317"/>
      <c r="U28" s="318"/>
      <c r="V28" s="317"/>
    </row>
    <row r="29" spans="1:22" ht="42" x14ac:dyDescent="0.2">
      <c r="A29" s="261">
        <v>21</v>
      </c>
      <c r="B29" s="292" t="s">
        <v>159</v>
      </c>
      <c r="C29" s="287">
        <v>3753433.2844481617</v>
      </c>
      <c r="D29" s="195">
        <v>0</v>
      </c>
      <c r="E29" s="287">
        <v>347582.97759532969</v>
      </c>
      <c r="F29" s="287">
        <v>100466.40131654614</v>
      </c>
      <c r="G29" s="35">
        <f t="shared" si="17"/>
        <v>4201482.6633600378</v>
      </c>
      <c r="H29" s="290">
        <v>8</v>
      </c>
      <c r="I29" s="291" t="s">
        <v>15</v>
      </c>
      <c r="J29" s="35">
        <f t="shared" si="18"/>
        <v>525185.33292000473</v>
      </c>
      <c r="K29" s="292" t="s">
        <v>159</v>
      </c>
      <c r="L29" s="287">
        <v>2645174.0817143791</v>
      </c>
      <c r="M29" s="195">
        <v>0</v>
      </c>
      <c r="N29" s="287">
        <v>335372.49905296764</v>
      </c>
      <c r="O29" s="287">
        <v>146656.46245941974</v>
      </c>
      <c r="P29" s="35">
        <f t="shared" si="3"/>
        <v>3127203.0432267664</v>
      </c>
      <c r="Q29" s="290">
        <v>5</v>
      </c>
      <c r="R29" s="290" t="s">
        <v>15</v>
      </c>
      <c r="S29" s="35">
        <f t="shared" si="13"/>
        <v>625440.60864535323</v>
      </c>
      <c r="T29" s="317">
        <f t="shared" si="14"/>
        <v>-25.569059929766347</v>
      </c>
      <c r="U29" s="318">
        <f t="shared" si="15"/>
        <v>-37.5</v>
      </c>
      <c r="V29" s="317">
        <f t="shared" si="16"/>
        <v>19.089504112373831</v>
      </c>
    </row>
    <row r="30" spans="1:22" ht="42" x14ac:dyDescent="0.2">
      <c r="A30" s="261">
        <v>22</v>
      </c>
      <c r="B30" s="292" t="s">
        <v>160</v>
      </c>
      <c r="C30" s="287">
        <v>3743498.3101642858</v>
      </c>
      <c r="D30" s="195">
        <v>0</v>
      </c>
      <c r="E30" s="287">
        <v>346662.95912631083</v>
      </c>
      <c r="F30" s="287">
        <v>100200.47648511008</v>
      </c>
      <c r="G30" s="35">
        <f t="shared" si="17"/>
        <v>4190361.7457757066</v>
      </c>
      <c r="H30" s="290">
        <v>7</v>
      </c>
      <c r="I30" s="291" t="s">
        <v>15</v>
      </c>
      <c r="J30" s="35">
        <f t="shared" si="18"/>
        <v>598623.10653938667</v>
      </c>
      <c r="K30" s="292" t="s">
        <v>160</v>
      </c>
      <c r="L30" s="287">
        <v>2415984.0536629679</v>
      </c>
      <c r="M30" s="195">
        <v>0</v>
      </c>
      <c r="N30" s="287">
        <v>306314.28583480214</v>
      </c>
      <c r="O30" s="287">
        <v>133949.47316243907</v>
      </c>
      <c r="P30" s="35">
        <f t="shared" si="3"/>
        <v>2856247.8126602094</v>
      </c>
      <c r="Q30" s="290">
        <v>4</v>
      </c>
      <c r="R30" s="290" t="s">
        <v>15</v>
      </c>
      <c r="S30" s="35">
        <f t="shared" si="13"/>
        <v>714061.95316505234</v>
      </c>
      <c r="T30" s="317">
        <f t="shared" si="14"/>
        <v>-31.837679275790787</v>
      </c>
      <c r="U30" s="318">
        <f t="shared" si="15"/>
        <v>-42.857142857142854</v>
      </c>
      <c r="V30" s="317">
        <f t="shared" si="16"/>
        <v>19.284061267366116</v>
      </c>
    </row>
    <row r="31" spans="1:22" ht="42" x14ac:dyDescent="0.2">
      <c r="A31" s="261">
        <v>23</v>
      </c>
      <c r="B31" s="292" t="s">
        <v>161</v>
      </c>
      <c r="C31" s="287">
        <v>3495123.9530673986</v>
      </c>
      <c r="D31" s="195">
        <v>0</v>
      </c>
      <c r="E31" s="287">
        <v>323662.497400839</v>
      </c>
      <c r="F31" s="287">
        <v>93552.35569920839</v>
      </c>
      <c r="G31" s="35">
        <f t="shared" si="17"/>
        <v>3912338.8061674461</v>
      </c>
      <c r="H31" s="290">
        <v>5</v>
      </c>
      <c r="I31" s="291" t="s">
        <v>15</v>
      </c>
      <c r="J31" s="35">
        <f t="shared" si="18"/>
        <v>782467.76123348926</v>
      </c>
      <c r="K31" s="292" t="s">
        <v>161</v>
      </c>
      <c r="L31" s="287">
        <v>3579451.9030704517</v>
      </c>
      <c r="M31" s="195">
        <v>0</v>
      </c>
      <c r="N31" s="287">
        <v>453826.36185313284</v>
      </c>
      <c r="O31" s="287">
        <v>198455.65449806684</v>
      </c>
      <c r="P31" s="35">
        <f t="shared" si="3"/>
        <v>4231733.9194216514</v>
      </c>
      <c r="Q31" s="290">
        <v>6</v>
      </c>
      <c r="R31" s="290" t="s">
        <v>15</v>
      </c>
      <c r="S31" s="35">
        <f t="shared" si="13"/>
        <v>705288.98657027527</v>
      </c>
      <c r="T31" s="317">
        <f t="shared" si="14"/>
        <v>8.1637897196098663</v>
      </c>
      <c r="U31" s="318">
        <f t="shared" si="15"/>
        <v>20</v>
      </c>
      <c r="V31" s="317">
        <f t="shared" si="16"/>
        <v>-9.8635085669917792</v>
      </c>
    </row>
    <row r="32" spans="1:22" x14ac:dyDescent="0.2">
      <c r="A32" s="261">
        <v>24</v>
      </c>
      <c r="B32" s="292" t="s">
        <v>95</v>
      </c>
      <c r="C32" s="287">
        <v>3544798.8244867763</v>
      </c>
      <c r="D32" s="195">
        <v>0</v>
      </c>
      <c r="E32" s="287">
        <v>328262.58974593342</v>
      </c>
      <c r="F32" s="287">
        <v>94881.979856388731</v>
      </c>
      <c r="G32" s="35">
        <f t="shared" si="17"/>
        <v>3967943.3940890981</v>
      </c>
      <c r="H32" s="290">
        <v>5</v>
      </c>
      <c r="I32" s="291" t="s">
        <v>15</v>
      </c>
      <c r="J32" s="35">
        <f t="shared" si="18"/>
        <v>793588.67881781957</v>
      </c>
      <c r="K32" s="292" t="s">
        <v>95</v>
      </c>
      <c r="L32" s="287">
        <v>2407225.1990877548</v>
      </c>
      <c r="M32" s="195">
        <v>0</v>
      </c>
      <c r="N32" s="287">
        <v>305203.78087105067</v>
      </c>
      <c r="O32" s="287">
        <v>133463.85573707675</v>
      </c>
      <c r="P32" s="35">
        <f t="shared" si="3"/>
        <v>2845892.8356958819</v>
      </c>
      <c r="Q32" s="290">
        <v>3</v>
      </c>
      <c r="R32" s="290" t="s">
        <v>15</v>
      </c>
      <c r="S32" s="35">
        <f t="shared" si="13"/>
        <v>948630.94523196062</v>
      </c>
      <c r="T32" s="317">
        <f t="shared" si="14"/>
        <v>-28.277887231574283</v>
      </c>
      <c r="U32" s="318">
        <f t="shared" si="15"/>
        <v>-40</v>
      </c>
      <c r="V32" s="317">
        <f t="shared" si="16"/>
        <v>19.536854614042873</v>
      </c>
    </row>
    <row r="33" spans="1:22" x14ac:dyDescent="0.2">
      <c r="A33" s="261">
        <v>25</v>
      </c>
      <c r="B33" s="292" t="s">
        <v>96</v>
      </c>
      <c r="C33" s="287">
        <v>3197074.7245511338</v>
      </c>
      <c r="D33" s="195">
        <v>0</v>
      </c>
      <c r="E33" s="287">
        <v>296061.94333027286</v>
      </c>
      <c r="F33" s="287">
        <v>85574.610756126378</v>
      </c>
      <c r="G33" s="35">
        <f t="shared" si="17"/>
        <v>3578711.2786375331</v>
      </c>
      <c r="H33" s="290">
        <v>3</v>
      </c>
      <c r="I33" s="291" t="s">
        <v>15</v>
      </c>
      <c r="J33" s="35">
        <f t="shared" si="18"/>
        <v>1192903.7595458443</v>
      </c>
      <c r="K33" s="292" t="s">
        <v>96</v>
      </c>
      <c r="L33" s="287">
        <v>1763449.3878095862</v>
      </c>
      <c r="M33" s="195">
        <v>0</v>
      </c>
      <c r="N33" s="287">
        <v>223581.66603531179</v>
      </c>
      <c r="O33" s="287">
        <v>97770.974972946467</v>
      </c>
      <c r="P33" s="35">
        <f t="shared" si="3"/>
        <v>2084802.0288178446</v>
      </c>
      <c r="Q33" s="290">
        <v>2</v>
      </c>
      <c r="R33" s="290" t="s">
        <v>15</v>
      </c>
      <c r="S33" s="35">
        <f t="shared" si="13"/>
        <v>1042401.0144089223</v>
      </c>
      <c r="T33" s="317">
        <f t="shared" si="14"/>
        <v>-41.74433569808518</v>
      </c>
      <c r="U33" s="318">
        <f t="shared" si="15"/>
        <v>-33.333333333333329</v>
      </c>
      <c r="V33" s="317">
        <f t="shared" si="16"/>
        <v>-12.616503547127772</v>
      </c>
    </row>
    <row r="34" spans="1:22" x14ac:dyDescent="0.2">
      <c r="A34" s="314" t="s">
        <v>326</v>
      </c>
      <c r="B34" s="297"/>
      <c r="C34" s="287"/>
      <c r="D34" s="195"/>
      <c r="E34" s="287"/>
      <c r="F34" s="287"/>
      <c r="G34" s="35"/>
      <c r="H34" s="290"/>
      <c r="I34" s="291"/>
      <c r="J34" s="35"/>
      <c r="K34" s="330" t="s">
        <v>326</v>
      </c>
      <c r="L34" s="287"/>
      <c r="M34" s="195"/>
      <c r="N34" s="312"/>
      <c r="O34" s="312"/>
      <c r="P34" s="35"/>
      <c r="Q34" s="320"/>
      <c r="R34" s="320"/>
      <c r="S34" s="35"/>
      <c r="T34" s="317"/>
      <c r="U34" s="318"/>
      <c r="V34" s="317"/>
    </row>
    <row r="35" spans="1:22" x14ac:dyDescent="0.2">
      <c r="A35" s="261">
        <v>26</v>
      </c>
      <c r="B35" s="323" t="s">
        <v>162</v>
      </c>
      <c r="C35" s="324">
        <v>30882489.156706776</v>
      </c>
      <c r="D35" s="195">
        <v>0</v>
      </c>
      <c r="E35" s="324">
        <v>2866039.793578147</v>
      </c>
      <c r="F35" s="324">
        <v>908248.95847089065</v>
      </c>
      <c r="G35" s="35">
        <f t="shared" si="17"/>
        <v>34656777.908755809</v>
      </c>
      <c r="H35" s="290">
        <v>24</v>
      </c>
      <c r="I35" s="291" t="s">
        <v>104</v>
      </c>
      <c r="J35" s="35">
        <f t="shared" si="18"/>
        <v>1444032.4128648255</v>
      </c>
      <c r="K35" s="292" t="s">
        <v>162</v>
      </c>
      <c r="L35" s="287">
        <v>30669736.171664082</v>
      </c>
      <c r="M35" s="195">
        <v>0</v>
      </c>
      <c r="N35" s="287">
        <v>2197782.8430341291</v>
      </c>
      <c r="O35" s="287">
        <v>2297098.3048154069</v>
      </c>
      <c r="P35" s="35">
        <f t="shared" si="3"/>
        <v>35164617.319513619</v>
      </c>
      <c r="Q35" s="290">
        <v>24</v>
      </c>
      <c r="R35" s="290" t="s">
        <v>104</v>
      </c>
      <c r="S35" s="35">
        <f t="shared" si="13"/>
        <v>1465192.3883130674</v>
      </c>
      <c r="T35" s="317">
        <f t="shared" si="14"/>
        <v>1.4653393690978629</v>
      </c>
      <c r="U35" s="318">
        <f t="shared" si="15"/>
        <v>0</v>
      </c>
      <c r="V35" s="317">
        <f t="shared" si="16"/>
        <v>1.465339369097852</v>
      </c>
    </row>
    <row r="36" spans="1:22" x14ac:dyDescent="0.2">
      <c r="A36" s="296">
        <v>27</v>
      </c>
      <c r="B36" s="323" t="s">
        <v>163</v>
      </c>
      <c r="C36" s="324">
        <v>26498586.952643391</v>
      </c>
      <c r="D36" s="195">
        <v>0</v>
      </c>
      <c r="E36" s="324">
        <v>2459193.1140813953</v>
      </c>
      <c r="F36" s="324">
        <v>779319.11118187744</v>
      </c>
      <c r="G36" s="35">
        <f t="shared" si="17"/>
        <v>29737099.177906662</v>
      </c>
      <c r="H36" s="290">
        <v>15</v>
      </c>
      <c r="I36" s="291" t="s">
        <v>15</v>
      </c>
      <c r="J36" s="35">
        <f t="shared" si="18"/>
        <v>1982473.2785271108</v>
      </c>
      <c r="K36" s="292" t="s">
        <v>163</v>
      </c>
      <c r="L36" s="287">
        <v>26316035.169172138</v>
      </c>
      <c r="M36" s="195">
        <v>0</v>
      </c>
      <c r="N36" s="287">
        <v>1885798.1127638496</v>
      </c>
      <c r="O36" s="287">
        <v>1971015.3174522081</v>
      </c>
      <c r="P36" s="35">
        <f t="shared" si="3"/>
        <v>30172848.599388193</v>
      </c>
      <c r="Q36" s="290">
        <v>15</v>
      </c>
      <c r="R36" s="290" t="s">
        <v>15</v>
      </c>
      <c r="S36" s="35">
        <f t="shared" si="13"/>
        <v>2011523.239959213</v>
      </c>
      <c r="T36" s="317">
        <f t="shared" si="14"/>
        <v>1.465339369097822</v>
      </c>
      <c r="U36" s="318">
        <f t="shared" si="15"/>
        <v>0</v>
      </c>
      <c r="V36" s="317">
        <f t="shared" si="16"/>
        <v>1.4653393690978254</v>
      </c>
    </row>
    <row r="37" spans="1:22" ht="42" x14ac:dyDescent="0.2">
      <c r="A37" s="261">
        <v>28</v>
      </c>
      <c r="B37" s="323" t="s">
        <v>404</v>
      </c>
      <c r="C37" s="324">
        <v>1764070.2362241352</v>
      </c>
      <c r="D37" s="195">
        <v>0</v>
      </c>
      <c r="E37" s="324">
        <v>163713.98918105604</v>
      </c>
      <c r="F37" s="324">
        <v>51881.017316640558</v>
      </c>
      <c r="G37" s="35">
        <f t="shared" si="17"/>
        <v>1979665.2427218317</v>
      </c>
      <c r="H37" s="290">
        <v>1</v>
      </c>
      <c r="I37" s="291" t="s">
        <v>15</v>
      </c>
      <c r="J37" s="35">
        <f t="shared" si="18"/>
        <v>1979665.2427218317</v>
      </c>
      <c r="K37" s="292"/>
      <c r="L37" s="287"/>
      <c r="M37" s="195"/>
      <c r="N37" s="287"/>
      <c r="O37" s="287"/>
      <c r="P37" s="35">
        <f t="shared" si="3"/>
        <v>0</v>
      </c>
      <c r="Q37" s="290"/>
      <c r="R37" s="290"/>
      <c r="S37" s="35" t="e">
        <f t="shared" si="13"/>
        <v>#DIV/0!</v>
      </c>
      <c r="T37" s="317">
        <f t="shared" si="14"/>
        <v>-100</v>
      </c>
      <c r="U37" s="318">
        <f t="shared" si="15"/>
        <v>-100</v>
      </c>
      <c r="V37" s="317" t="e">
        <f t="shared" si="16"/>
        <v>#DIV/0!</v>
      </c>
    </row>
    <row r="38" spans="1:22" ht="42" x14ac:dyDescent="0.2">
      <c r="A38" s="296">
        <v>29</v>
      </c>
      <c r="B38" s="323" t="s">
        <v>405</v>
      </c>
      <c r="C38" s="324">
        <v>14157601.980930716</v>
      </c>
      <c r="D38" s="195">
        <v>0</v>
      </c>
      <c r="E38" s="324">
        <v>1313891.8450871133</v>
      </c>
      <c r="F38" s="324">
        <v>416372.76025184715</v>
      </c>
      <c r="G38" s="35">
        <f t="shared" si="17"/>
        <v>15887866.586269677</v>
      </c>
      <c r="H38" s="290">
        <v>11</v>
      </c>
      <c r="I38" s="291" t="s">
        <v>15</v>
      </c>
      <c r="J38" s="35">
        <f t="shared" si="18"/>
        <v>1444351.5078426979</v>
      </c>
      <c r="K38" s="292"/>
      <c r="L38" s="287"/>
      <c r="M38" s="195"/>
      <c r="N38" s="287"/>
      <c r="O38" s="287"/>
      <c r="P38" s="35">
        <f t="shared" si="3"/>
        <v>0</v>
      </c>
      <c r="Q38" s="290"/>
      <c r="R38" s="290"/>
      <c r="S38" s="35" t="e">
        <f t="shared" si="13"/>
        <v>#DIV/0!</v>
      </c>
      <c r="T38" s="317">
        <f t="shared" si="14"/>
        <v>-100</v>
      </c>
      <c r="U38" s="318">
        <f t="shared" si="15"/>
        <v>-100</v>
      </c>
      <c r="V38" s="317" t="e">
        <f t="shared" si="16"/>
        <v>#DIV/0!</v>
      </c>
    </row>
    <row r="39" spans="1:22" x14ac:dyDescent="0.2">
      <c r="A39" s="261">
        <v>30</v>
      </c>
      <c r="B39" s="323" t="s">
        <v>181</v>
      </c>
      <c r="C39" s="324">
        <v>1764070.2362241352</v>
      </c>
      <c r="D39" s="195">
        <v>0</v>
      </c>
      <c r="E39" s="324">
        <v>163713.98918105604</v>
      </c>
      <c r="F39" s="324">
        <v>51881.017316640558</v>
      </c>
      <c r="G39" s="35">
        <f t="shared" si="17"/>
        <v>1979665.2427218317</v>
      </c>
      <c r="H39" s="290">
        <v>1</v>
      </c>
      <c r="I39" s="291" t="s">
        <v>15</v>
      </c>
      <c r="J39" s="35">
        <f t="shared" si="18"/>
        <v>1979665.2427218317</v>
      </c>
      <c r="K39" s="292"/>
      <c r="L39" s="287"/>
      <c r="M39" s="195"/>
      <c r="N39" s="287"/>
      <c r="O39" s="287"/>
      <c r="P39" s="35">
        <f t="shared" si="3"/>
        <v>0</v>
      </c>
      <c r="Q39" s="290"/>
      <c r="R39" s="290"/>
      <c r="S39" s="35" t="e">
        <f t="shared" si="13"/>
        <v>#DIV/0!</v>
      </c>
      <c r="T39" s="317">
        <f t="shared" si="14"/>
        <v>-100</v>
      </c>
      <c r="U39" s="318">
        <f t="shared" si="15"/>
        <v>-100</v>
      </c>
      <c r="V39" s="317" t="e">
        <f t="shared" si="16"/>
        <v>#DIV/0!</v>
      </c>
    </row>
    <row r="40" spans="1:22" ht="63" x14ac:dyDescent="0.2">
      <c r="A40" s="296">
        <v>31</v>
      </c>
      <c r="B40" s="292"/>
      <c r="C40" s="324"/>
      <c r="D40" s="195"/>
      <c r="E40" s="324"/>
      <c r="F40" s="324"/>
      <c r="G40" s="35">
        <f t="shared" si="17"/>
        <v>0</v>
      </c>
      <c r="H40" s="290"/>
      <c r="I40" s="291"/>
      <c r="J40" s="35" t="e">
        <f t="shared" si="18"/>
        <v>#DIV/0!</v>
      </c>
      <c r="K40" s="292" t="s">
        <v>294</v>
      </c>
      <c r="L40" s="287">
        <v>1751917.3554548025</v>
      </c>
      <c r="M40" s="195">
        <v>0</v>
      </c>
      <c r="N40" s="287">
        <v>125541.80070807497</v>
      </c>
      <c r="O40" s="287">
        <v>131214.90073690342</v>
      </c>
      <c r="P40" s="35">
        <f t="shared" si="3"/>
        <v>2008674.0568997809</v>
      </c>
      <c r="Q40" s="290">
        <v>1</v>
      </c>
      <c r="R40" s="290" t="s">
        <v>15</v>
      </c>
      <c r="S40" s="35">
        <f t="shared" si="13"/>
        <v>2008674.0568997809</v>
      </c>
      <c r="T40" s="317">
        <f t="shared" si="14"/>
        <v>0</v>
      </c>
      <c r="U40" s="318">
        <f t="shared" si="15"/>
        <v>0</v>
      </c>
      <c r="V40" s="317" t="e">
        <f t="shared" si="16"/>
        <v>#DIV/0!</v>
      </c>
    </row>
    <row r="41" spans="1:22" ht="63" x14ac:dyDescent="0.2">
      <c r="A41" s="261">
        <v>32</v>
      </c>
      <c r="B41" s="292"/>
      <c r="C41" s="324"/>
      <c r="D41" s="195"/>
      <c r="E41" s="324"/>
      <c r="F41" s="324"/>
      <c r="G41" s="35">
        <f t="shared" si="17"/>
        <v>0</v>
      </c>
      <c r="H41" s="290"/>
      <c r="I41" s="291"/>
      <c r="J41" s="35" t="e">
        <f t="shared" si="18"/>
        <v>#DIV/0!</v>
      </c>
      <c r="K41" s="292" t="s">
        <v>308</v>
      </c>
      <c r="L41" s="287">
        <v>14060068.648458546</v>
      </c>
      <c r="M41" s="195">
        <v>0</v>
      </c>
      <c r="N41" s="287">
        <v>1007539.7282358697</v>
      </c>
      <c r="O41" s="287">
        <v>1053069.3735736161</v>
      </c>
      <c r="P41" s="35">
        <f t="shared" si="3"/>
        <v>16120677.750268031</v>
      </c>
      <c r="Q41" s="290">
        <v>11</v>
      </c>
      <c r="R41" s="290" t="s">
        <v>15</v>
      </c>
      <c r="S41" s="35">
        <f t="shared" si="13"/>
        <v>1465516.1591152756</v>
      </c>
      <c r="T41" s="317">
        <f t="shared" si="14"/>
        <v>0</v>
      </c>
      <c r="U41" s="318">
        <f t="shared" si="15"/>
        <v>0</v>
      </c>
      <c r="V41" s="317" t="e">
        <f t="shared" si="16"/>
        <v>#DIV/0!</v>
      </c>
    </row>
    <row r="42" spans="1:22" x14ac:dyDescent="0.2">
      <c r="A42" s="296">
        <v>33</v>
      </c>
      <c r="B42" s="292"/>
      <c r="C42" s="324"/>
      <c r="D42" s="195"/>
      <c r="E42" s="324"/>
      <c r="F42" s="324"/>
      <c r="G42" s="35">
        <f t="shared" si="17"/>
        <v>0</v>
      </c>
      <c r="H42" s="290"/>
      <c r="I42" s="291"/>
      <c r="J42" s="35" t="e">
        <f t="shared" si="18"/>
        <v>#DIV/0!</v>
      </c>
      <c r="K42" s="292" t="s">
        <v>309</v>
      </c>
      <c r="L42" s="287">
        <v>1751917.3554548025</v>
      </c>
      <c r="M42" s="195">
        <v>0</v>
      </c>
      <c r="N42" s="287">
        <v>125541.80070807497</v>
      </c>
      <c r="O42" s="287">
        <v>131214.90073690342</v>
      </c>
      <c r="P42" s="35">
        <f t="shared" si="3"/>
        <v>2008674.0568997809</v>
      </c>
      <c r="Q42" s="290">
        <v>1</v>
      </c>
      <c r="R42" s="290" t="s">
        <v>15</v>
      </c>
      <c r="S42" s="35">
        <f t="shared" si="13"/>
        <v>2008674.0568997809</v>
      </c>
      <c r="T42" s="317">
        <f t="shared" si="14"/>
        <v>0</v>
      </c>
      <c r="U42" s="318">
        <f t="shared" si="15"/>
        <v>0</v>
      </c>
      <c r="V42" s="317" t="e">
        <f t="shared" si="16"/>
        <v>#DIV/0!</v>
      </c>
    </row>
    <row r="43" spans="1:22" x14ac:dyDescent="0.2">
      <c r="A43" s="314" t="s">
        <v>111</v>
      </c>
      <c r="B43" s="292"/>
      <c r="C43" s="324"/>
      <c r="D43" s="195"/>
      <c r="E43" s="324"/>
      <c r="F43" s="324"/>
      <c r="G43" s="35"/>
      <c r="H43" s="290"/>
      <c r="I43" s="291"/>
      <c r="J43" s="35"/>
      <c r="K43" s="330" t="s">
        <v>111</v>
      </c>
      <c r="L43" s="287"/>
      <c r="M43" s="195"/>
      <c r="N43" s="287"/>
      <c r="O43" s="287"/>
      <c r="P43" s="35"/>
      <c r="Q43" s="290"/>
      <c r="R43" s="290"/>
      <c r="S43" s="35"/>
      <c r="T43" s="317"/>
      <c r="U43" s="318"/>
      <c r="V43" s="317"/>
    </row>
    <row r="44" spans="1:22" x14ac:dyDescent="0.2">
      <c r="A44" s="261">
        <v>34</v>
      </c>
      <c r="B44" s="292" t="s">
        <v>164</v>
      </c>
      <c r="C44" s="324">
        <v>28191457.362355303</v>
      </c>
      <c r="D44" s="195">
        <v>0</v>
      </c>
      <c r="E44" s="324">
        <v>1963299.6090445518</v>
      </c>
      <c r="F44" s="324">
        <v>9170036.0399054419</v>
      </c>
      <c r="G44" s="35">
        <f t="shared" si="17"/>
        <v>39324793.011305295</v>
      </c>
      <c r="H44" s="290">
        <v>50</v>
      </c>
      <c r="I44" s="291" t="s">
        <v>104</v>
      </c>
      <c r="J44" s="35">
        <f t="shared" si="18"/>
        <v>786495.8602261059</v>
      </c>
      <c r="K44" s="325" t="s">
        <v>164</v>
      </c>
      <c r="L44" s="287">
        <v>22022157.004234355</v>
      </c>
      <c r="M44" s="195">
        <v>0</v>
      </c>
      <c r="N44" s="287">
        <v>1431484.487016601</v>
      </c>
      <c r="O44" s="287">
        <v>9875551.5767632928</v>
      </c>
      <c r="P44" s="35">
        <f t="shared" si="3"/>
        <v>33329193.068014249</v>
      </c>
      <c r="Q44" s="290">
        <v>50</v>
      </c>
      <c r="R44" s="290" t="s">
        <v>104</v>
      </c>
      <c r="S44" s="35">
        <f t="shared" si="13"/>
        <v>666583.86136028497</v>
      </c>
      <c r="T44" s="317">
        <f t="shared" si="14"/>
        <v>-15.246361097355043</v>
      </c>
      <c r="U44" s="318">
        <f t="shared" si="15"/>
        <v>0</v>
      </c>
      <c r="V44" s="317">
        <f t="shared" si="16"/>
        <v>-15.246361097355047</v>
      </c>
    </row>
    <row r="45" spans="1:22" ht="42" x14ac:dyDescent="0.2">
      <c r="A45" s="261">
        <v>35</v>
      </c>
      <c r="B45" s="292" t="s">
        <v>329</v>
      </c>
      <c r="C45" s="324">
        <v>1538917.4648573056</v>
      </c>
      <c r="D45" s="195">
        <v>0</v>
      </c>
      <c r="E45" s="324">
        <v>107172.7515988821</v>
      </c>
      <c r="F45" s="324">
        <v>500574.63982069225</v>
      </c>
      <c r="G45" s="35">
        <f t="shared" si="17"/>
        <v>2146664.85627688</v>
      </c>
      <c r="H45" s="290">
        <v>10</v>
      </c>
      <c r="I45" s="291" t="s">
        <v>16</v>
      </c>
      <c r="J45" s="35">
        <f t="shared" si="18"/>
        <v>214666.485627688</v>
      </c>
      <c r="K45" s="325" t="s">
        <v>329</v>
      </c>
      <c r="L45" s="287">
        <v>1669549.8089852759</v>
      </c>
      <c r="M45" s="195">
        <v>0</v>
      </c>
      <c r="N45" s="287">
        <v>108524.09468356901</v>
      </c>
      <c r="O45" s="287">
        <v>748688.0256751955</v>
      </c>
      <c r="P45" s="35">
        <f t="shared" si="3"/>
        <v>2526761.9293440403</v>
      </c>
      <c r="Q45" s="290">
        <v>10</v>
      </c>
      <c r="R45" s="290" t="s">
        <v>16</v>
      </c>
      <c r="S45" s="35">
        <f t="shared" si="13"/>
        <v>252676.19293440404</v>
      </c>
      <c r="T45" s="317">
        <f t="shared" si="14"/>
        <v>17.706400324007298</v>
      </c>
      <c r="U45" s="318">
        <f t="shared" si="15"/>
        <v>0</v>
      </c>
      <c r="V45" s="317">
        <f t="shared" si="16"/>
        <v>17.706400324007301</v>
      </c>
    </row>
    <row r="46" spans="1:22" x14ac:dyDescent="0.2">
      <c r="A46" s="261">
        <v>36</v>
      </c>
      <c r="B46" s="297" t="s">
        <v>165</v>
      </c>
      <c r="C46" s="287">
        <v>528707.84068717249</v>
      </c>
      <c r="D46" s="195">
        <v>0</v>
      </c>
      <c r="E46" s="287">
        <v>36820.086438879749</v>
      </c>
      <c r="F46" s="287">
        <v>171976.56337398017</v>
      </c>
      <c r="G46" s="35">
        <f t="shared" si="17"/>
        <v>737504.49050003244</v>
      </c>
      <c r="H46" s="290">
        <v>10</v>
      </c>
      <c r="I46" s="291" t="s">
        <v>16</v>
      </c>
      <c r="J46" s="35">
        <f t="shared" si="18"/>
        <v>73750.449050003241</v>
      </c>
      <c r="K46" s="331" t="s">
        <v>165</v>
      </c>
      <c r="L46" s="287">
        <v>512348.6186304022</v>
      </c>
      <c r="M46" s="195">
        <v>0</v>
      </c>
      <c r="N46" s="287">
        <v>33303.690431994721</v>
      </c>
      <c r="O46" s="287">
        <v>229756.11369926628</v>
      </c>
      <c r="P46" s="35">
        <f t="shared" si="3"/>
        <v>775408.4227616631</v>
      </c>
      <c r="Q46" s="290">
        <v>10</v>
      </c>
      <c r="R46" s="290" t="s">
        <v>16</v>
      </c>
      <c r="S46" s="35">
        <f t="shared" si="13"/>
        <v>77540.84227616631</v>
      </c>
      <c r="T46" s="317">
        <f t="shared" si="14"/>
        <v>5.1394849454993246</v>
      </c>
      <c r="U46" s="318">
        <f t="shared" si="15"/>
        <v>0</v>
      </c>
      <c r="V46" s="317">
        <f t="shared" si="16"/>
        <v>5.1394849454993281</v>
      </c>
    </row>
    <row r="47" spans="1:22" x14ac:dyDescent="0.2">
      <c r="A47" s="261">
        <v>37</v>
      </c>
      <c r="B47" s="292" t="s">
        <v>166</v>
      </c>
      <c r="C47" s="287">
        <v>10989570.117140515</v>
      </c>
      <c r="D47" s="195">
        <v>0</v>
      </c>
      <c r="E47" s="287">
        <v>765331.79669385753</v>
      </c>
      <c r="F47" s="287">
        <v>3574655.7101305872</v>
      </c>
      <c r="G47" s="35">
        <f t="shared" si="17"/>
        <v>15329557.62396496</v>
      </c>
      <c r="H47" s="290">
        <v>220</v>
      </c>
      <c r="I47" s="291" t="s">
        <v>104</v>
      </c>
      <c r="J47" s="35">
        <f t="shared" si="18"/>
        <v>69679.807381658902</v>
      </c>
      <c r="K47" s="325" t="s">
        <v>166</v>
      </c>
      <c r="L47" s="287">
        <v>8701092.9198438991</v>
      </c>
      <c r="M47" s="195">
        <v>0</v>
      </c>
      <c r="N47" s="287">
        <v>565588.53578473802</v>
      </c>
      <c r="O47" s="287">
        <v>3901892.6205823673</v>
      </c>
      <c r="P47" s="35">
        <f t="shared" si="3"/>
        <v>13168574.076211005</v>
      </c>
      <c r="Q47" s="290">
        <v>220</v>
      </c>
      <c r="R47" s="290" t="s">
        <v>104</v>
      </c>
      <c r="S47" s="35">
        <f t="shared" si="13"/>
        <v>59857.154891868209</v>
      </c>
      <c r="T47" s="317">
        <f t="shared" si="14"/>
        <v>-14.09684219703543</v>
      </c>
      <c r="U47" s="318">
        <f t="shared" si="15"/>
        <v>0</v>
      </c>
      <c r="V47" s="317">
        <f t="shared" si="16"/>
        <v>-14.09684219703542</v>
      </c>
    </row>
    <row r="48" spans="1:22" x14ac:dyDescent="0.2">
      <c r="A48" s="261">
        <v>38</v>
      </c>
      <c r="B48" s="292" t="s">
        <v>167</v>
      </c>
      <c r="C48" s="287">
        <v>9941595.6472070105</v>
      </c>
      <c r="D48" s="195">
        <v>0</v>
      </c>
      <c r="E48" s="287">
        <v>692349.12535964954</v>
      </c>
      <c r="F48" s="287">
        <v>3233773.5934428768</v>
      </c>
      <c r="G48" s="35">
        <f t="shared" si="17"/>
        <v>13867718.366009537</v>
      </c>
      <c r="H48" s="290">
        <v>6</v>
      </c>
      <c r="I48" s="291" t="s">
        <v>16</v>
      </c>
      <c r="J48" s="35">
        <f t="shared" si="18"/>
        <v>2311286.394334923</v>
      </c>
      <c r="K48" s="325" t="s">
        <v>167</v>
      </c>
      <c r="L48" s="287">
        <v>7861901.2169147925</v>
      </c>
      <c r="M48" s="195">
        <v>0</v>
      </c>
      <c r="N48" s="287">
        <v>511039.38766336744</v>
      </c>
      <c r="O48" s="287">
        <v>3525567.9515921902</v>
      </c>
      <c r="P48" s="35">
        <f t="shared" si="3"/>
        <v>11898508.55617035</v>
      </c>
      <c r="Q48" s="290">
        <v>6</v>
      </c>
      <c r="R48" s="290" t="s">
        <v>16</v>
      </c>
      <c r="S48" s="35">
        <f t="shared" si="13"/>
        <v>1983084.7593617251</v>
      </c>
      <c r="T48" s="317">
        <f t="shared" si="14"/>
        <v>-14.199955305306874</v>
      </c>
      <c r="U48" s="318">
        <f t="shared" si="15"/>
        <v>0</v>
      </c>
      <c r="V48" s="317">
        <f t="shared" si="16"/>
        <v>-14.199955305306878</v>
      </c>
    </row>
    <row r="49" spans="1:22" x14ac:dyDescent="0.2">
      <c r="A49" s="261">
        <v>39</v>
      </c>
      <c r="B49" s="292" t="s">
        <v>168</v>
      </c>
      <c r="C49" s="287">
        <v>9781095.0527126901</v>
      </c>
      <c r="D49" s="195">
        <v>0</v>
      </c>
      <c r="E49" s="287">
        <v>681171.59911927523</v>
      </c>
      <c r="F49" s="287">
        <v>3181566.4224186325</v>
      </c>
      <c r="G49" s="35">
        <f t="shared" si="17"/>
        <v>13643833.074250598</v>
      </c>
      <c r="H49" s="290">
        <v>77</v>
      </c>
      <c r="I49" s="291" t="s">
        <v>120</v>
      </c>
      <c r="J49" s="35">
        <f t="shared" si="18"/>
        <v>177192.63732792984</v>
      </c>
      <c r="K49" s="325" t="s">
        <v>168</v>
      </c>
      <c r="L49" s="287">
        <v>7817733.2325501023</v>
      </c>
      <c r="M49" s="195">
        <v>0</v>
      </c>
      <c r="N49" s="287">
        <v>508168.37986750575</v>
      </c>
      <c r="O49" s="287">
        <v>3505761.3900663909</v>
      </c>
      <c r="P49" s="35">
        <f t="shared" si="3"/>
        <v>11831663.002483999</v>
      </c>
      <c r="Q49" s="290">
        <v>77</v>
      </c>
      <c r="R49" s="290" t="s">
        <v>120</v>
      </c>
      <c r="S49" s="35">
        <f t="shared" si="13"/>
        <v>153657.96107122078</v>
      </c>
      <c r="T49" s="317">
        <f t="shared" si="14"/>
        <v>-13.281971876265668</v>
      </c>
      <c r="U49" s="318">
        <f t="shared" si="15"/>
        <v>0</v>
      </c>
      <c r="V49" s="317">
        <f t="shared" si="16"/>
        <v>-13.281971876265667</v>
      </c>
    </row>
    <row r="50" spans="1:22" x14ac:dyDescent="0.2">
      <c r="A50" s="261">
        <v>40</v>
      </c>
      <c r="B50" s="292" t="s">
        <v>169</v>
      </c>
      <c r="C50" s="287">
        <v>7146997.0607176712</v>
      </c>
      <c r="D50" s="195">
        <v>0</v>
      </c>
      <c r="E50" s="287">
        <v>497728.66846842796</v>
      </c>
      <c r="F50" s="287">
        <v>2324754.6156089818</v>
      </c>
      <c r="G50" s="35">
        <f t="shared" si="17"/>
        <v>9969480.3447950818</v>
      </c>
      <c r="H50" s="290">
        <v>77</v>
      </c>
      <c r="I50" s="291" t="s">
        <v>120</v>
      </c>
      <c r="J50" s="35">
        <f t="shared" si="18"/>
        <v>129473.77071162444</v>
      </c>
      <c r="K50" s="325" t="s">
        <v>169</v>
      </c>
      <c r="L50" s="287">
        <v>5892009.1142496252</v>
      </c>
      <c r="M50" s="195">
        <v>0</v>
      </c>
      <c r="N50" s="287">
        <v>382992.43996793934</v>
      </c>
      <c r="O50" s="287">
        <v>2642195.3075415632</v>
      </c>
      <c r="P50" s="35">
        <f t="shared" si="3"/>
        <v>8917196.861759128</v>
      </c>
      <c r="Q50" s="290">
        <v>77</v>
      </c>
      <c r="R50" s="290" t="s">
        <v>120</v>
      </c>
      <c r="S50" s="35">
        <f t="shared" si="13"/>
        <v>115807.75145141725</v>
      </c>
      <c r="T50" s="317">
        <f t="shared" si="14"/>
        <v>-10.555048474370436</v>
      </c>
      <c r="U50" s="318">
        <f t="shared" si="15"/>
        <v>0</v>
      </c>
      <c r="V50" s="317">
        <f t="shared" si="16"/>
        <v>-10.555048474370436</v>
      </c>
    </row>
    <row r="51" spans="1:22" x14ac:dyDescent="0.2">
      <c r="A51" s="261">
        <v>41</v>
      </c>
      <c r="B51" s="292" t="s">
        <v>170</v>
      </c>
      <c r="C51" s="287">
        <v>9696124.1497451104</v>
      </c>
      <c r="D51" s="195">
        <v>0</v>
      </c>
      <c r="E51" s="287">
        <v>675254.0852273124</v>
      </c>
      <c r="F51" s="287">
        <v>3153927.3318763864</v>
      </c>
      <c r="G51" s="35">
        <f t="shared" si="17"/>
        <v>13525305.566848809</v>
      </c>
      <c r="H51" s="290">
        <v>15</v>
      </c>
      <c r="I51" s="291" t="s">
        <v>121</v>
      </c>
      <c r="J51" s="35">
        <f t="shared" si="18"/>
        <v>901687.03778992058</v>
      </c>
      <c r="K51" s="325" t="s">
        <v>170</v>
      </c>
      <c r="L51" s="287">
        <v>7596893.3107266519</v>
      </c>
      <c r="M51" s="195">
        <v>0</v>
      </c>
      <c r="N51" s="287">
        <v>493813.34088819765</v>
      </c>
      <c r="O51" s="287">
        <v>3406728.582437397</v>
      </c>
      <c r="P51" s="35">
        <f t="shared" si="3"/>
        <v>11497435.234052246</v>
      </c>
      <c r="Q51" s="290">
        <v>15</v>
      </c>
      <c r="R51" s="290" t="s">
        <v>121</v>
      </c>
      <c r="S51" s="35">
        <f t="shared" si="13"/>
        <v>766495.68227014982</v>
      </c>
      <c r="T51" s="317">
        <f t="shared" si="14"/>
        <v>-14.993157254553809</v>
      </c>
      <c r="U51" s="318">
        <f t="shared" si="15"/>
        <v>0</v>
      </c>
      <c r="V51" s="317">
        <f t="shared" si="16"/>
        <v>-14.993157254553802</v>
      </c>
    </row>
    <row r="52" spans="1:22" x14ac:dyDescent="0.2">
      <c r="A52" s="261">
        <v>42</v>
      </c>
      <c r="B52" s="292" t="s">
        <v>119</v>
      </c>
      <c r="C52" s="287">
        <v>1425622.9275671972</v>
      </c>
      <c r="D52" s="195">
        <v>0</v>
      </c>
      <c r="E52" s="287">
        <v>99282.733076265024</v>
      </c>
      <c r="F52" s="287">
        <v>463722.51909769652</v>
      </c>
      <c r="G52" s="35">
        <f t="shared" ref="G52:G74" si="19">SUM(C52:F52)</f>
        <v>1988628.1797411588</v>
      </c>
      <c r="H52" s="290">
        <v>1</v>
      </c>
      <c r="I52" s="291" t="s">
        <v>17</v>
      </c>
      <c r="J52" s="35">
        <f t="shared" ref="J52:J74" si="20">G52/H52</f>
        <v>1988628.1797411588</v>
      </c>
      <c r="K52" s="325" t="s">
        <v>119</v>
      </c>
      <c r="L52" s="287">
        <v>1148367.593481936</v>
      </c>
      <c r="M52" s="195">
        <v>0</v>
      </c>
      <c r="N52" s="287">
        <v>74646.202692401974</v>
      </c>
      <c r="O52" s="287">
        <v>514970.59967076947</v>
      </c>
      <c r="P52" s="35">
        <f t="shared" ref="P52:P74" si="21">SUM(L52:O52)</f>
        <v>1737984.3958451075</v>
      </c>
      <c r="Q52" s="290">
        <v>1</v>
      </c>
      <c r="R52" s="290" t="s">
        <v>17</v>
      </c>
      <c r="S52" s="35">
        <f t="shared" ref="S52:S74" si="22">P52/Q52</f>
        <v>1737984.3958451075</v>
      </c>
      <c r="T52" s="317">
        <f t="shared" ref="T52:T74" si="23">IF(G52=0,0,(P52-G52)/G52)*100</f>
        <v>-12.6038535735059</v>
      </c>
      <c r="U52" s="318">
        <f t="shared" ref="U52:U74" si="24">IF(H52=0,0,(Q52-H52)/H52)*100</f>
        <v>0</v>
      </c>
      <c r="V52" s="317">
        <f t="shared" ref="V52:V74" si="25">IF(J52=0,0,(S52-J52)/J52)*100</f>
        <v>-12.6038535735059</v>
      </c>
    </row>
    <row r="53" spans="1:22" ht="42" x14ac:dyDescent="0.2">
      <c r="A53" s="261">
        <v>43</v>
      </c>
      <c r="B53" s="292" t="s">
        <v>407</v>
      </c>
      <c r="C53" s="287">
        <v>1246239.0609860197</v>
      </c>
      <c r="D53" s="195">
        <v>0</v>
      </c>
      <c r="E53" s="287">
        <v>86790.08684365447</v>
      </c>
      <c r="F53" s="287">
        <v>405373.08353549941</v>
      </c>
      <c r="G53" s="35">
        <f t="shared" si="19"/>
        <v>1738402.2313651736</v>
      </c>
      <c r="H53" s="290">
        <v>882</v>
      </c>
      <c r="I53" s="291" t="s">
        <v>123</v>
      </c>
      <c r="J53" s="35">
        <f t="shared" si="20"/>
        <v>1970.9775865818294</v>
      </c>
      <c r="K53" s="325"/>
      <c r="L53" s="287"/>
      <c r="M53" s="195"/>
      <c r="N53" s="287"/>
      <c r="O53" s="287"/>
      <c r="P53" s="35">
        <f t="shared" si="21"/>
        <v>0</v>
      </c>
      <c r="Q53" s="290"/>
      <c r="R53" s="290"/>
      <c r="S53" s="35" t="e">
        <f t="shared" si="22"/>
        <v>#DIV/0!</v>
      </c>
      <c r="T53" s="317">
        <f t="shared" si="23"/>
        <v>-100</v>
      </c>
      <c r="U53" s="318">
        <f t="shared" si="24"/>
        <v>-100</v>
      </c>
      <c r="V53" s="317" t="e">
        <f t="shared" si="25"/>
        <v>#DIV/0!</v>
      </c>
    </row>
    <row r="54" spans="1:22" x14ac:dyDescent="0.2">
      <c r="A54" s="261">
        <v>44</v>
      </c>
      <c r="B54" s="292" t="s">
        <v>406</v>
      </c>
      <c r="C54" s="287">
        <v>188824.10014939695</v>
      </c>
      <c r="D54" s="195">
        <v>0</v>
      </c>
      <c r="E54" s="287">
        <v>13150.013158129466</v>
      </c>
      <c r="F54" s="287">
        <v>61420.164172045348</v>
      </c>
      <c r="G54" s="35">
        <f t="shared" si="19"/>
        <v>263394.27747957176</v>
      </c>
      <c r="H54" s="290">
        <v>2</v>
      </c>
      <c r="I54" s="291" t="s">
        <v>122</v>
      </c>
      <c r="J54" s="35">
        <f t="shared" si="20"/>
        <v>131697.13873978588</v>
      </c>
      <c r="K54" s="325"/>
      <c r="L54" s="287"/>
      <c r="M54" s="195"/>
      <c r="N54" s="287"/>
      <c r="O54" s="287"/>
      <c r="P54" s="35">
        <f t="shared" si="21"/>
        <v>0</v>
      </c>
      <c r="Q54" s="290"/>
      <c r="R54" s="290"/>
      <c r="S54" s="35" t="e">
        <f t="shared" si="22"/>
        <v>#DIV/0!</v>
      </c>
      <c r="T54" s="317">
        <f t="shared" si="23"/>
        <v>-100</v>
      </c>
      <c r="U54" s="318">
        <f t="shared" si="24"/>
        <v>-100</v>
      </c>
      <c r="V54" s="317" t="e">
        <f t="shared" si="25"/>
        <v>#DIV/0!</v>
      </c>
    </row>
    <row r="55" spans="1:22" ht="63" x14ac:dyDescent="0.2">
      <c r="A55" s="261">
        <v>45</v>
      </c>
      <c r="B55" s="292"/>
      <c r="C55" s="287"/>
      <c r="D55" s="195"/>
      <c r="E55" s="287"/>
      <c r="F55" s="287"/>
      <c r="G55" s="35">
        <f t="shared" si="19"/>
        <v>0</v>
      </c>
      <c r="H55" s="290"/>
      <c r="I55" s="291"/>
      <c r="J55" s="35" t="e">
        <f t="shared" si="20"/>
        <v>#DIV/0!</v>
      </c>
      <c r="K55" s="325" t="s">
        <v>294</v>
      </c>
      <c r="L55" s="287">
        <v>1766719.3745875938</v>
      </c>
      <c r="M55" s="195">
        <v>0</v>
      </c>
      <c r="N55" s="287">
        <v>114840.31183446458</v>
      </c>
      <c r="O55" s="287">
        <v>792262.46103195287</v>
      </c>
      <c r="P55" s="35">
        <f t="shared" si="21"/>
        <v>2673822.1474540113</v>
      </c>
      <c r="Q55" s="290">
        <v>1</v>
      </c>
      <c r="R55" s="290" t="s">
        <v>16</v>
      </c>
      <c r="S55" s="35">
        <f t="shared" si="22"/>
        <v>2673822.1474540113</v>
      </c>
      <c r="T55" s="317">
        <f t="shared" si="23"/>
        <v>0</v>
      </c>
      <c r="U55" s="318">
        <f t="shared" si="24"/>
        <v>0</v>
      </c>
      <c r="V55" s="317" t="e">
        <f t="shared" si="25"/>
        <v>#DIV/0!</v>
      </c>
    </row>
    <row r="56" spans="1:22" x14ac:dyDescent="0.2">
      <c r="A56" s="261">
        <v>46</v>
      </c>
      <c r="B56" s="292"/>
      <c r="C56" s="287"/>
      <c r="D56" s="195"/>
      <c r="E56" s="287"/>
      <c r="F56" s="287"/>
      <c r="G56" s="35">
        <f t="shared" si="19"/>
        <v>0</v>
      </c>
      <c r="H56" s="290"/>
      <c r="I56" s="291"/>
      <c r="J56" s="35" t="e">
        <f t="shared" si="20"/>
        <v>#DIV/0!</v>
      </c>
      <c r="K56" s="325" t="s">
        <v>311</v>
      </c>
      <c r="L56" s="287">
        <v>839191.70292910701</v>
      </c>
      <c r="M56" s="195">
        <v>0</v>
      </c>
      <c r="N56" s="287">
        <v>54549.148121370672</v>
      </c>
      <c r="O56" s="287">
        <v>376324.66899017757</v>
      </c>
      <c r="P56" s="35">
        <f t="shared" si="21"/>
        <v>1270065.5200406553</v>
      </c>
      <c r="Q56" s="290">
        <v>8</v>
      </c>
      <c r="R56" s="290" t="s">
        <v>104</v>
      </c>
      <c r="S56" s="35">
        <f t="shared" si="22"/>
        <v>158758.19000508191</v>
      </c>
      <c r="T56" s="317">
        <f t="shared" si="23"/>
        <v>0</v>
      </c>
      <c r="U56" s="318">
        <f t="shared" si="24"/>
        <v>0</v>
      </c>
      <c r="V56" s="317" t="e">
        <f t="shared" si="25"/>
        <v>#DIV/0!</v>
      </c>
    </row>
    <row r="57" spans="1:22" x14ac:dyDescent="0.2">
      <c r="A57" s="261">
        <v>47</v>
      </c>
      <c r="B57" s="292"/>
      <c r="C57" s="287"/>
      <c r="D57" s="195"/>
      <c r="E57" s="287"/>
      <c r="F57" s="287"/>
      <c r="G57" s="35">
        <f t="shared" si="19"/>
        <v>0</v>
      </c>
      <c r="H57" s="290"/>
      <c r="I57" s="291"/>
      <c r="J57" s="35" t="e">
        <f t="shared" si="20"/>
        <v>#DIV/0!</v>
      </c>
      <c r="K57" s="325" t="s">
        <v>312</v>
      </c>
      <c r="L57" s="287">
        <v>4142956.9334079078</v>
      </c>
      <c r="M57" s="195">
        <v>0</v>
      </c>
      <c r="N57" s="287">
        <v>269300.53125181946</v>
      </c>
      <c r="O57" s="287">
        <v>1857855.4711199298</v>
      </c>
      <c r="P57" s="35">
        <f t="shared" si="21"/>
        <v>6270112.9357796572</v>
      </c>
      <c r="Q57" s="290">
        <v>77</v>
      </c>
      <c r="R57" s="290" t="s">
        <v>120</v>
      </c>
      <c r="S57" s="35">
        <f t="shared" si="22"/>
        <v>81430.038127008535</v>
      </c>
      <c r="T57" s="317">
        <f t="shared" si="23"/>
        <v>0</v>
      </c>
      <c r="U57" s="318">
        <f t="shared" si="24"/>
        <v>0</v>
      </c>
      <c r="V57" s="317" t="e">
        <f t="shared" si="25"/>
        <v>#DIV/0!</v>
      </c>
    </row>
    <row r="58" spans="1:22" ht="63" x14ac:dyDescent="0.2">
      <c r="A58" s="261">
        <v>48</v>
      </c>
      <c r="B58" s="292"/>
      <c r="C58" s="287"/>
      <c r="D58" s="195"/>
      <c r="E58" s="287"/>
      <c r="F58" s="287"/>
      <c r="G58" s="35">
        <f t="shared" si="19"/>
        <v>0</v>
      </c>
      <c r="H58" s="290"/>
      <c r="I58" s="291"/>
      <c r="J58" s="35" t="e">
        <f t="shared" si="20"/>
        <v>#DIV/0!</v>
      </c>
      <c r="K58" s="325" t="s">
        <v>313</v>
      </c>
      <c r="L58" s="287">
        <v>1325039.5309406952</v>
      </c>
      <c r="M58" s="195">
        <v>0</v>
      </c>
      <c r="N58" s="287">
        <v>86130.233875848426</v>
      </c>
      <c r="O58" s="287">
        <v>594196.84577396465</v>
      </c>
      <c r="P58" s="35">
        <f t="shared" si="21"/>
        <v>2005366.6105905082</v>
      </c>
      <c r="Q58" s="290">
        <v>1</v>
      </c>
      <c r="R58" s="290" t="s">
        <v>15</v>
      </c>
      <c r="S58" s="35">
        <f t="shared" si="22"/>
        <v>2005366.6105905082</v>
      </c>
      <c r="T58" s="317">
        <f t="shared" si="23"/>
        <v>0</v>
      </c>
      <c r="U58" s="318">
        <f t="shared" si="24"/>
        <v>0</v>
      </c>
      <c r="V58" s="317" t="e">
        <f t="shared" si="25"/>
        <v>#DIV/0!</v>
      </c>
    </row>
    <row r="59" spans="1:22" x14ac:dyDescent="0.2">
      <c r="A59" s="261">
        <v>49</v>
      </c>
      <c r="B59" s="292"/>
      <c r="C59" s="287"/>
      <c r="D59" s="195"/>
      <c r="E59" s="287"/>
      <c r="F59" s="287"/>
      <c r="G59" s="35">
        <f t="shared" si="19"/>
        <v>0</v>
      </c>
      <c r="H59" s="290"/>
      <c r="I59" s="291"/>
      <c r="J59" s="35" t="e">
        <f t="shared" si="20"/>
        <v>#DIV/0!</v>
      </c>
      <c r="K59" s="325" t="s">
        <v>314</v>
      </c>
      <c r="L59" s="287">
        <v>1766719.3745875938</v>
      </c>
      <c r="M59" s="195">
        <v>0</v>
      </c>
      <c r="N59" s="287">
        <v>114840.31183446458</v>
      </c>
      <c r="O59" s="287">
        <v>792262.46103195287</v>
      </c>
      <c r="P59" s="35">
        <f t="shared" si="21"/>
        <v>2673822.1474540113</v>
      </c>
      <c r="Q59" s="290">
        <v>1</v>
      </c>
      <c r="R59" s="290" t="s">
        <v>15</v>
      </c>
      <c r="S59" s="35">
        <f t="shared" si="22"/>
        <v>2673822.1474540113</v>
      </c>
      <c r="T59" s="317">
        <f t="shared" si="23"/>
        <v>0</v>
      </c>
      <c r="U59" s="318">
        <f t="shared" si="24"/>
        <v>0</v>
      </c>
      <c r="V59" s="317" t="e">
        <f t="shared" si="25"/>
        <v>#DIV/0!</v>
      </c>
    </row>
    <row r="60" spans="1:22" ht="42" x14ac:dyDescent="0.2">
      <c r="A60" s="261">
        <v>50</v>
      </c>
      <c r="B60" s="292"/>
      <c r="C60" s="287"/>
      <c r="D60" s="195"/>
      <c r="E60" s="287"/>
      <c r="F60" s="287"/>
      <c r="G60" s="35">
        <f t="shared" si="19"/>
        <v>0</v>
      </c>
      <c r="H60" s="290"/>
      <c r="I60" s="291"/>
      <c r="J60" s="35" t="e">
        <f t="shared" si="20"/>
        <v>#DIV/0!</v>
      </c>
      <c r="K60" s="325" t="s">
        <v>316</v>
      </c>
      <c r="L60" s="287">
        <v>1766719.3745875938</v>
      </c>
      <c r="M60" s="195">
        <v>0</v>
      </c>
      <c r="N60" s="287">
        <v>114840.31183446458</v>
      </c>
      <c r="O60" s="287">
        <v>792262.46103195287</v>
      </c>
      <c r="P60" s="35">
        <f t="shared" si="21"/>
        <v>2673822.1474540113</v>
      </c>
      <c r="Q60" s="290">
        <v>882</v>
      </c>
      <c r="R60" s="290" t="s">
        <v>283</v>
      </c>
      <c r="S60" s="35">
        <f t="shared" si="22"/>
        <v>3031.5443848684936</v>
      </c>
      <c r="T60" s="317">
        <f t="shared" si="23"/>
        <v>0</v>
      </c>
      <c r="U60" s="318">
        <f t="shared" si="24"/>
        <v>0</v>
      </c>
      <c r="V60" s="317" t="e">
        <f t="shared" si="25"/>
        <v>#DIV/0!</v>
      </c>
    </row>
    <row r="61" spans="1:22" x14ac:dyDescent="0.2">
      <c r="A61" s="314" t="s">
        <v>124</v>
      </c>
      <c r="B61" s="292"/>
      <c r="C61" s="287"/>
      <c r="D61" s="195"/>
      <c r="E61" s="287"/>
      <c r="F61" s="287"/>
      <c r="G61" s="35"/>
      <c r="H61" s="290"/>
      <c r="I61" s="291"/>
      <c r="J61" s="35"/>
      <c r="K61" s="330" t="s">
        <v>124</v>
      </c>
      <c r="L61" s="287"/>
      <c r="M61" s="195"/>
      <c r="N61" s="287"/>
      <c r="O61" s="287"/>
      <c r="P61" s="35"/>
      <c r="Q61" s="290"/>
      <c r="R61" s="290"/>
      <c r="S61" s="35"/>
      <c r="T61" s="317"/>
      <c r="U61" s="318"/>
      <c r="V61" s="317"/>
    </row>
    <row r="62" spans="1:22" x14ac:dyDescent="0.2">
      <c r="A62" s="261">
        <v>51</v>
      </c>
      <c r="B62" s="292" t="s">
        <v>171</v>
      </c>
      <c r="C62" s="287">
        <v>23086875.680660907</v>
      </c>
      <c r="D62" s="195">
        <v>0</v>
      </c>
      <c r="E62" s="287">
        <v>1658484.8519339238</v>
      </c>
      <c r="F62" s="287">
        <v>975932.76512240921</v>
      </c>
      <c r="G62" s="35">
        <f t="shared" si="19"/>
        <v>25721293.29771724</v>
      </c>
      <c r="H62" s="290">
        <v>24</v>
      </c>
      <c r="I62" s="291" t="s">
        <v>15</v>
      </c>
      <c r="J62" s="35">
        <f t="shared" si="20"/>
        <v>1071720.5540715517</v>
      </c>
      <c r="K62" s="323" t="s">
        <v>171</v>
      </c>
      <c r="L62" s="287">
        <v>23233904.789396778</v>
      </c>
      <c r="M62" s="195">
        <v>0</v>
      </c>
      <c r="N62" s="287">
        <v>1466317.2397289202</v>
      </c>
      <c r="O62" s="287">
        <v>2414486.6054638084</v>
      </c>
      <c r="P62" s="35">
        <f t="shared" si="21"/>
        <v>27114708.634589508</v>
      </c>
      <c r="Q62" s="290">
        <v>24</v>
      </c>
      <c r="R62" s="290" t="s">
        <v>15</v>
      </c>
      <c r="S62" s="35">
        <f t="shared" si="22"/>
        <v>1129779.5264412295</v>
      </c>
      <c r="T62" s="317">
        <f t="shared" si="23"/>
        <v>5.417361097452801</v>
      </c>
      <c r="U62" s="318">
        <f t="shared" si="24"/>
        <v>0</v>
      </c>
      <c r="V62" s="317">
        <f t="shared" si="25"/>
        <v>5.417361097452801</v>
      </c>
    </row>
    <row r="63" spans="1:22" x14ac:dyDescent="0.2">
      <c r="A63" s="261">
        <v>52</v>
      </c>
      <c r="B63" s="292" t="s">
        <v>172</v>
      </c>
      <c r="C63" s="287">
        <v>16081979.74243111</v>
      </c>
      <c r="D63" s="195">
        <v>0</v>
      </c>
      <c r="E63" s="287">
        <v>1155276.2773471428</v>
      </c>
      <c r="F63" s="287">
        <v>679820.48224136594</v>
      </c>
      <c r="G63" s="35">
        <f t="shared" si="19"/>
        <v>17917076.502019618</v>
      </c>
      <c r="H63" s="290">
        <v>6</v>
      </c>
      <c r="I63" s="291" t="s">
        <v>15</v>
      </c>
      <c r="J63" s="35">
        <f t="shared" si="20"/>
        <v>2986179.4170032698</v>
      </c>
      <c r="K63" s="323" t="s">
        <v>172</v>
      </c>
      <c r="L63" s="287">
        <v>11333612.092388673</v>
      </c>
      <c r="M63" s="195">
        <v>0</v>
      </c>
      <c r="N63" s="287">
        <v>715276.70230679039</v>
      </c>
      <c r="O63" s="287">
        <v>1177798.3441286872</v>
      </c>
      <c r="P63" s="35">
        <f t="shared" si="21"/>
        <v>13226687.13882415</v>
      </c>
      <c r="Q63" s="290">
        <v>5</v>
      </c>
      <c r="R63" s="290" t="s">
        <v>15</v>
      </c>
      <c r="S63" s="35">
        <f t="shared" si="22"/>
        <v>2645337.4277648302</v>
      </c>
      <c r="T63" s="317">
        <f t="shared" si="23"/>
        <v>-26.178318559206719</v>
      </c>
      <c r="U63" s="318">
        <f t="shared" si="24"/>
        <v>-16.666666666666664</v>
      </c>
      <c r="V63" s="317">
        <f t="shared" si="25"/>
        <v>-11.413982271048063</v>
      </c>
    </row>
    <row r="64" spans="1:22" x14ac:dyDescent="0.2">
      <c r="A64" s="261">
        <v>53</v>
      </c>
      <c r="B64" s="292" t="s">
        <v>173</v>
      </c>
      <c r="C64" s="287">
        <v>5067850.7591694677</v>
      </c>
      <c r="D64" s="195">
        <v>0</v>
      </c>
      <c r="E64" s="287">
        <v>364057.6504245199</v>
      </c>
      <c r="F64" s="287">
        <v>214229.14356345567</v>
      </c>
      <c r="G64" s="35">
        <f t="shared" si="19"/>
        <v>5646137.5531574432</v>
      </c>
      <c r="H64" s="290">
        <v>3</v>
      </c>
      <c r="I64" s="291" t="s">
        <v>15</v>
      </c>
      <c r="J64" s="35">
        <f t="shared" si="20"/>
        <v>1882045.851052481</v>
      </c>
      <c r="K64" s="323" t="s">
        <v>173</v>
      </c>
      <c r="L64" s="287">
        <v>4533444.8369554691</v>
      </c>
      <c r="M64" s="195">
        <v>0</v>
      </c>
      <c r="N64" s="287">
        <v>286110.68092271616</v>
      </c>
      <c r="O64" s="287">
        <v>471119.33765147487</v>
      </c>
      <c r="P64" s="35">
        <f t="shared" si="21"/>
        <v>5290674.8555296604</v>
      </c>
      <c r="Q64" s="290">
        <v>3</v>
      </c>
      <c r="R64" s="290" t="s">
        <v>15</v>
      </c>
      <c r="S64" s="35">
        <f t="shared" si="22"/>
        <v>1763558.2851765535</v>
      </c>
      <c r="T64" s="317">
        <f t="shared" si="23"/>
        <v>-6.2956790244864003</v>
      </c>
      <c r="U64" s="318">
        <f t="shared" si="24"/>
        <v>0</v>
      </c>
      <c r="V64" s="317">
        <f t="shared" si="25"/>
        <v>-6.2956790244863923</v>
      </c>
    </row>
    <row r="65" spans="1:22" ht="42" x14ac:dyDescent="0.2">
      <c r="A65" s="261">
        <v>54</v>
      </c>
      <c r="B65" s="292" t="s">
        <v>128</v>
      </c>
      <c r="C65" s="287">
        <v>3305364.8840360865</v>
      </c>
      <c r="D65" s="195">
        <v>0</v>
      </c>
      <c r="E65" s="287">
        <v>237446.4897768813</v>
      </c>
      <c r="F65" s="287">
        <v>139725.00807972052</v>
      </c>
      <c r="G65" s="35">
        <f t="shared" si="19"/>
        <v>3682536.3818926886</v>
      </c>
      <c r="H65" s="290">
        <v>1</v>
      </c>
      <c r="I65" s="291" t="s">
        <v>15</v>
      </c>
      <c r="J65" s="35">
        <f t="shared" si="20"/>
        <v>3682536.3818926886</v>
      </c>
      <c r="K65" s="323"/>
      <c r="L65" s="287"/>
      <c r="M65" s="195"/>
      <c r="N65" s="287"/>
      <c r="O65" s="287"/>
      <c r="P65" s="35">
        <f t="shared" si="21"/>
        <v>0</v>
      </c>
      <c r="Q65" s="290"/>
      <c r="R65" s="290"/>
      <c r="S65" s="35" t="e">
        <f t="shared" si="22"/>
        <v>#DIV/0!</v>
      </c>
      <c r="T65" s="317">
        <f t="shared" si="23"/>
        <v>-100</v>
      </c>
      <c r="U65" s="318">
        <f t="shared" si="24"/>
        <v>-100</v>
      </c>
      <c r="V65" s="317" t="e">
        <f t="shared" si="25"/>
        <v>#DIV/0!</v>
      </c>
    </row>
    <row r="66" spans="1:22" x14ac:dyDescent="0.2">
      <c r="A66" s="261">
        <v>55</v>
      </c>
      <c r="B66" s="292" t="s">
        <v>180</v>
      </c>
      <c r="C66" s="287">
        <v>563094.52879660751</v>
      </c>
      <c r="D66" s="195">
        <v>0</v>
      </c>
      <c r="E66" s="287">
        <v>40450.850047168875</v>
      </c>
      <c r="F66" s="287">
        <v>23803.238173717295</v>
      </c>
      <c r="G66" s="35">
        <f t="shared" si="19"/>
        <v>627348.6170174937</v>
      </c>
      <c r="H66" s="290">
        <v>1</v>
      </c>
      <c r="I66" s="291" t="s">
        <v>15</v>
      </c>
      <c r="J66" s="35">
        <f t="shared" si="20"/>
        <v>627348.6170174937</v>
      </c>
      <c r="K66" s="323"/>
      <c r="L66" s="287"/>
      <c r="M66" s="195"/>
      <c r="N66" s="287"/>
      <c r="O66" s="287"/>
      <c r="P66" s="35">
        <f t="shared" si="21"/>
        <v>0</v>
      </c>
      <c r="Q66" s="290"/>
      <c r="R66" s="290"/>
      <c r="S66" s="35" t="e">
        <f t="shared" si="22"/>
        <v>#DIV/0!</v>
      </c>
      <c r="T66" s="317">
        <f t="shared" si="23"/>
        <v>-100</v>
      </c>
      <c r="U66" s="318">
        <f t="shared" si="24"/>
        <v>-100</v>
      </c>
      <c r="V66" s="317" t="e">
        <f t="shared" si="25"/>
        <v>#DIV/0!</v>
      </c>
    </row>
    <row r="67" spans="1:22" ht="42" x14ac:dyDescent="0.2">
      <c r="A67" s="261">
        <v>56</v>
      </c>
      <c r="B67" s="292" t="s">
        <v>316</v>
      </c>
      <c r="C67" s="287">
        <v>563094.52879660751</v>
      </c>
      <c r="D67" s="195">
        <v>0</v>
      </c>
      <c r="E67" s="287">
        <v>40450.850047168875</v>
      </c>
      <c r="F67" s="287">
        <v>23803.238173717295</v>
      </c>
      <c r="G67" s="35">
        <f t="shared" si="19"/>
        <v>627348.6170174937</v>
      </c>
      <c r="H67" s="290">
        <v>1</v>
      </c>
      <c r="I67" s="291" t="s">
        <v>15</v>
      </c>
      <c r="J67" s="35">
        <f t="shared" si="20"/>
        <v>627348.6170174937</v>
      </c>
      <c r="K67" s="323"/>
      <c r="L67" s="287"/>
      <c r="M67" s="195"/>
      <c r="N67" s="287"/>
      <c r="O67" s="287"/>
      <c r="P67" s="35">
        <f t="shared" si="21"/>
        <v>0</v>
      </c>
      <c r="Q67" s="290"/>
      <c r="R67" s="290"/>
      <c r="S67" s="35" t="e">
        <f t="shared" si="22"/>
        <v>#DIV/0!</v>
      </c>
      <c r="T67" s="317">
        <f t="shared" si="23"/>
        <v>-100</v>
      </c>
      <c r="U67" s="318">
        <f t="shared" si="24"/>
        <v>-100</v>
      </c>
      <c r="V67" s="317" t="e">
        <f t="shared" si="25"/>
        <v>#DIV/0!</v>
      </c>
    </row>
    <row r="68" spans="1:22" ht="42" x14ac:dyDescent="0.2">
      <c r="A68" s="261">
        <v>57</v>
      </c>
      <c r="B68" s="292" t="s">
        <v>183</v>
      </c>
      <c r="C68" s="287">
        <v>4938339.0175462477</v>
      </c>
      <c r="D68" s="195">
        <v>0</v>
      </c>
      <c r="E68" s="287">
        <v>354753.95491367101</v>
      </c>
      <c r="F68" s="287">
        <v>208754.39878350071</v>
      </c>
      <c r="G68" s="35">
        <f t="shared" si="19"/>
        <v>5501847.3712434191</v>
      </c>
      <c r="H68" s="290">
        <v>1</v>
      </c>
      <c r="I68" s="291" t="s">
        <v>15</v>
      </c>
      <c r="J68" s="35">
        <f t="shared" si="20"/>
        <v>5501847.3712434191</v>
      </c>
      <c r="K68" s="323"/>
      <c r="L68" s="287"/>
      <c r="M68" s="195"/>
      <c r="N68" s="287"/>
      <c r="O68" s="287"/>
      <c r="P68" s="35">
        <f t="shared" si="21"/>
        <v>0</v>
      </c>
      <c r="Q68" s="290"/>
      <c r="R68" s="290"/>
      <c r="S68" s="35" t="e">
        <f t="shared" si="22"/>
        <v>#DIV/0!</v>
      </c>
      <c r="T68" s="317">
        <f t="shared" si="23"/>
        <v>-100</v>
      </c>
      <c r="U68" s="318">
        <f t="shared" si="24"/>
        <v>-100</v>
      </c>
      <c r="V68" s="317" t="e">
        <f t="shared" si="25"/>
        <v>#DIV/0!</v>
      </c>
    </row>
    <row r="69" spans="1:22" ht="42" x14ac:dyDescent="0.2">
      <c r="A69" s="261">
        <v>58</v>
      </c>
      <c r="B69" s="292" t="s">
        <v>184</v>
      </c>
      <c r="C69" s="287">
        <v>1126189.057593215</v>
      </c>
      <c r="D69" s="195">
        <v>0</v>
      </c>
      <c r="E69" s="287">
        <v>80901.70009433775</v>
      </c>
      <c r="F69" s="287">
        <v>47606.476347434589</v>
      </c>
      <c r="G69" s="35">
        <f t="shared" si="19"/>
        <v>1254697.2340349874</v>
      </c>
      <c r="H69" s="290">
        <v>1</v>
      </c>
      <c r="I69" s="291" t="s">
        <v>15</v>
      </c>
      <c r="J69" s="35">
        <f t="shared" si="20"/>
        <v>1254697.2340349874</v>
      </c>
      <c r="K69" s="323"/>
      <c r="L69" s="287"/>
      <c r="M69" s="195"/>
      <c r="N69" s="287"/>
      <c r="O69" s="287"/>
      <c r="P69" s="35">
        <f t="shared" si="21"/>
        <v>0</v>
      </c>
      <c r="Q69" s="290"/>
      <c r="R69" s="290"/>
      <c r="S69" s="35" t="e">
        <f t="shared" si="22"/>
        <v>#DIV/0!</v>
      </c>
      <c r="T69" s="317">
        <f t="shared" si="23"/>
        <v>-100</v>
      </c>
      <c r="U69" s="318">
        <f t="shared" si="24"/>
        <v>-100</v>
      </c>
      <c r="V69" s="317" t="e">
        <f t="shared" si="25"/>
        <v>#DIV/0!</v>
      </c>
    </row>
    <row r="70" spans="1:22" x14ac:dyDescent="0.2">
      <c r="A70" s="261">
        <v>59</v>
      </c>
      <c r="B70" s="292" t="s">
        <v>181</v>
      </c>
      <c r="C70" s="287">
        <v>563094.52879660751</v>
      </c>
      <c r="D70" s="195">
        <v>0</v>
      </c>
      <c r="E70" s="287">
        <v>40450.850047168875</v>
      </c>
      <c r="F70" s="287">
        <v>23803.238173717295</v>
      </c>
      <c r="G70" s="35">
        <f t="shared" si="19"/>
        <v>627348.6170174937</v>
      </c>
      <c r="H70" s="290">
        <v>1</v>
      </c>
      <c r="I70" s="291" t="s">
        <v>15</v>
      </c>
      <c r="J70" s="35">
        <f t="shared" si="20"/>
        <v>627348.6170174937</v>
      </c>
      <c r="K70" s="323"/>
      <c r="L70" s="287"/>
      <c r="M70" s="195"/>
      <c r="N70" s="287"/>
      <c r="O70" s="287"/>
      <c r="P70" s="35">
        <f t="shared" si="21"/>
        <v>0</v>
      </c>
      <c r="Q70" s="290"/>
      <c r="R70" s="290"/>
      <c r="S70" s="35" t="e">
        <f t="shared" si="22"/>
        <v>#DIV/0!</v>
      </c>
      <c r="T70" s="317">
        <f t="shared" si="23"/>
        <v>-100</v>
      </c>
      <c r="U70" s="318">
        <f t="shared" si="24"/>
        <v>-100</v>
      </c>
      <c r="V70" s="317" t="e">
        <f t="shared" si="25"/>
        <v>#DIV/0!</v>
      </c>
    </row>
    <row r="71" spans="1:22" ht="42" x14ac:dyDescent="0.2">
      <c r="A71" s="261">
        <v>60</v>
      </c>
      <c r="B71" s="292" t="s">
        <v>185</v>
      </c>
      <c r="C71" s="287">
        <v>1013570.1518338937</v>
      </c>
      <c r="D71" s="195">
        <v>0</v>
      </c>
      <c r="E71" s="287">
        <v>72811.530084903978</v>
      </c>
      <c r="F71" s="287">
        <v>42845.828712691131</v>
      </c>
      <c r="G71" s="35">
        <f t="shared" si="19"/>
        <v>1129227.5106314889</v>
      </c>
      <c r="H71" s="290">
        <v>1</v>
      </c>
      <c r="I71" s="291" t="s">
        <v>15</v>
      </c>
      <c r="J71" s="35">
        <f t="shared" si="20"/>
        <v>1129227.5106314889</v>
      </c>
      <c r="K71" s="323"/>
      <c r="L71" s="287"/>
      <c r="M71" s="195"/>
      <c r="N71" s="287"/>
      <c r="O71" s="287"/>
      <c r="P71" s="35">
        <f t="shared" si="21"/>
        <v>0</v>
      </c>
      <c r="Q71" s="290"/>
      <c r="R71" s="290"/>
      <c r="S71" s="35" t="e">
        <f t="shared" si="22"/>
        <v>#DIV/0!</v>
      </c>
      <c r="T71" s="317">
        <f t="shared" si="23"/>
        <v>-100</v>
      </c>
      <c r="U71" s="318">
        <f t="shared" si="24"/>
        <v>-100</v>
      </c>
      <c r="V71" s="317" t="e">
        <f t="shared" si="25"/>
        <v>#DIV/0!</v>
      </c>
    </row>
    <row r="72" spans="1:22" ht="63" x14ac:dyDescent="0.2">
      <c r="A72" s="261">
        <v>61</v>
      </c>
      <c r="B72" s="292"/>
      <c r="C72" s="287"/>
      <c r="D72" s="195"/>
      <c r="E72" s="287"/>
      <c r="F72" s="287"/>
      <c r="G72" s="35">
        <f t="shared" si="19"/>
        <v>0</v>
      </c>
      <c r="H72" s="290"/>
      <c r="I72" s="291"/>
      <c r="J72" s="35" t="e">
        <f t="shared" si="20"/>
        <v>#DIV/0!</v>
      </c>
      <c r="K72" s="323" t="s">
        <v>294</v>
      </c>
      <c r="L72" s="287">
        <v>566680.60461943364</v>
      </c>
      <c r="M72" s="195">
        <v>0</v>
      </c>
      <c r="N72" s="287">
        <v>35763.83511533952</v>
      </c>
      <c r="O72" s="287">
        <v>58889.917206434358</v>
      </c>
      <c r="P72" s="35">
        <f t="shared" si="21"/>
        <v>661334.35694120754</v>
      </c>
      <c r="Q72" s="290">
        <v>1</v>
      </c>
      <c r="R72" s="290" t="s">
        <v>15</v>
      </c>
      <c r="S72" s="35">
        <f t="shared" si="22"/>
        <v>661334.35694120754</v>
      </c>
      <c r="T72" s="317">
        <f t="shared" si="23"/>
        <v>0</v>
      </c>
      <c r="U72" s="318">
        <f t="shared" si="24"/>
        <v>0</v>
      </c>
      <c r="V72" s="317" t="e">
        <f t="shared" si="25"/>
        <v>#DIV/0!</v>
      </c>
    </row>
    <row r="73" spans="1:22" ht="42" x14ac:dyDescent="0.2">
      <c r="A73" s="261">
        <v>62</v>
      </c>
      <c r="B73" s="292"/>
      <c r="C73" s="287"/>
      <c r="D73" s="195"/>
      <c r="E73" s="287"/>
      <c r="F73" s="287"/>
      <c r="G73" s="35">
        <f t="shared" si="19"/>
        <v>0</v>
      </c>
      <c r="H73" s="290"/>
      <c r="I73" s="291"/>
      <c r="J73" s="35" t="e">
        <f t="shared" si="20"/>
        <v>#DIV/0!</v>
      </c>
      <c r="K73" s="323" t="s">
        <v>318</v>
      </c>
      <c r="L73" s="287">
        <v>3400083.6277166018</v>
      </c>
      <c r="M73" s="195">
        <v>0</v>
      </c>
      <c r="N73" s="287">
        <v>214583.01069203709</v>
      </c>
      <c r="O73" s="287">
        <v>353339.50323860615</v>
      </c>
      <c r="P73" s="35">
        <f t="shared" si="21"/>
        <v>3968006.1416472453</v>
      </c>
      <c r="Q73" s="290">
        <v>1</v>
      </c>
      <c r="R73" s="290" t="s">
        <v>15</v>
      </c>
      <c r="S73" s="35">
        <f t="shared" si="22"/>
        <v>3968006.1416472453</v>
      </c>
      <c r="T73" s="317">
        <f t="shared" si="23"/>
        <v>0</v>
      </c>
      <c r="U73" s="318">
        <f t="shared" si="24"/>
        <v>0</v>
      </c>
      <c r="V73" s="317" t="e">
        <f t="shared" si="25"/>
        <v>#DIV/0!</v>
      </c>
    </row>
    <row r="74" spans="1:22" x14ac:dyDescent="0.2">
      <c r="A74" s="261">
        <v>63</v>
      </c>
      <c r="B74" s="292"/>
      <c r="C74" s="287"/>
      <c r="D74" s="195"/>
      <c r="E74" s="287"/>
      <c r="F74" s="287"/>
      <c r="G74" s="35">
        <f t="shared" si="19"/>
        <v>0</v>
      </c>
      <c r="H74" s="290"/>
      <c r="I74" s="291"/>
      <c r="J74" s="35" t="e">
        <f t="shared" si="20"/>
        <v>#DIV/0!</v>
      </c>
      <c r="K74" s="323" t="s">
        <v>309</v>
      </c>
      <c r="L74" s="287">
        <v>2833403.0230971682</v>
      </c>
      <c r="M74" s="195">
        <v>0</v>
      </c>
      <c r="N74" s="287">
        <v>178819.1755766976</v>
      </c>
      <c r="O74" s="287">
        <v>294449.58603217179</v>
      </c>
      <c r="P74" s="35">
        <f t="shared" si="21"/>
        <v>3306671.7847060375</v>
      </c>
      <c r="Q74" s="290">
        <v>1</v>
      </c>
      <c r="R74" s="290" t="s">
        <v>15</v>
      </c>
      <c r="S74" s="35">
        <f t="shared" si="22"/>
        <v>3306671.7847060375</v>
      </c>
      <c r="T74" s="317">
        <f t="shared" si="23"/>
        <v>0</v>
      </c>
      <c r="U74" s="318">
        <f t="shared" si="24"/>
        <v>0</v>
      </c>
      <c r="V74" s="317" t="e">
        <f t="shared" si="25"/>
        <v>#DIV/0!</v>
      </c>
    </row>
    <row r="75" spans="1:22" x14ac:dyDescent="0.2">
      <c r="A75" s="261">
        <v>64</v>
      </c>
      <c r="B75" s="292"/>
      <c r="C75" s="287"/>
      <c r="D75" s="195"/>
      <c r="E75" s="287"/>
      <c r="F75" s="287"/>
      <c r="G75" s="35">
        <f t="shared" si="17"/>
        <v>0</v>
      </c>
      <c r="H75" s="290"/>
      <c r="I75" s="291"/>
      <c r="J75" s="35" t="e">
        <f t="shared" si="18"/>
        <v>#DIV/0!</v>
      </c>
      <c r="K75" s="323" t="s">
        <v>319</v>
      </c>
      <c r="L75" s="287">
        <v>4533444.8369554691</v>
      </c>
      <c r="M75" s="195">
        <v>0</v>
      </c>
      <c r="N75" s="287">
        <v>286110.68092271616</v>
      </c>
      <c r="O75" s="287">
        <v>471119.33765147487</v>
      </c>
      <c r="P75" s="35">
        <f t="shared" si="3"/>
        <v>5290674.8555296604</v>
      </c>
      <c r="Q75" s="290">
        <v>8</v>
      </c>
      <c r="R75" s="290" t="s">
        <v>15</v>
      </c>
      <c r="S75" s="35">
        <f t="shared" si="13"/>
        <v>661334.35694120754</v>
      </c>
      <c r="T75" s="317">
        <f t="shared" si="14"/>
        <v>0</v>
      </c>
      <c r="U75" s="318">
        <f t="shared" si="15"/>
        <v>0</v>
      </c>
      <c r="V75" s="317" t="e">
        <f t="shared" si="16"/>
        <v>#DIV/0!</v>
      </c>
    </row>
    <row r="76" spans="1:22" ht="42" x14ac:dyDescent="0.2">
      <c r="A76" s="261">
        <v>65</v>
      </c>
      <c r="B76" s="292"/>
      <c r="C76" s="287"/>
      <c r="D76" s="195"/>
      <c r="E76" s="287"/>
      <c r="F76" s="287"/>
      <c r="G76" s="35">
        <f t="shared" si="17"/>
        <v>0</v>
      </c>
      <c r="H76" s="290"/>
      <c r="I76" s="291"/>
      <c r="J76" s="35" t="e">
        <f t="shared" si="18"/>
        <v>#DIV/0!</v>
      </c>
      <c r="K76" s="323" t="s">
        <v>316</v>
      </c>
      <c r="L76" s="287">
        <v>566680.60461943364</v>
      </c>
      <c r="M76" s="195">
        <v>0</v>
      </c>
      <c r="N76" s="287">
        <v>35763.83511533952</v>
      </c>
      <c r="O76" s="287">
        <v>58889.917206434358</v>
      </c>
      <c r="P76" s="35">
        <f t="shared" si="3"/>
        <v>661334.35694120754</v>
      </c>
      <c r="Q76" s="290">
        <v>1</v>
      </c>
      <c r="R76" s="290" t="s">
        <v>15</v>
      </c>
      <c r="S76" s="35">
        <f t="shared" si="13"/>
        <v>661334.35694120754</v>
      </c>
      <c r="T76" s="317">
        <f t="shared" si="14"/>
        <v>0</v>
      </c>
      <c r="U76" s="318">
        <f t="shared" si="15"/>
        <v>0</v>
      </c>
      <c r="V76" s="317" t="e">
        <f t="shared" si="16"/>
        <v>#DIV/0!</v>
      </c>
    </row>
    <row r="77" spans="1:22" ht="63" x14ac:dyDescent="0.2">
      <c r="A77" s="261">
        <v>66</v>
      </c>
      <c r="B77" s="292"/>
      <c r="C77" s="287"/>
      <c r="D77" s="195"/>
      <c r="E77" s="287"/>
      <c r="F77" s="287"/>
      <c r="G77" s="35">
        <f t="shared" si="17"/>
        <v>0</v>
      </c>
      <c r="H77" s="290"/>
      <c r="I77" s="291"/>
      <c r="J77" s="35" t="e">
        <f t="shared" si="18"/>
        <v>#DIV/0!</v>
      </c>
      <c r="K77" s="323" t="s">
        <v>299</v>
      </c>
      <c r="L77" s="287">
        <v>5666806.0461943364</v>
      </c>
      <c r="M77" s="195">
        <v>0</v>
      </c>
      <c r="N77" s="287">
        <v>357638.3511533952</v>
      </c>
      <c r="O77" s="287">
        <v>588899.17206434358</v>
      </c>
      <c r="P77" s="35">
        <f t="shared" si="3"/>
        <v>6613343.569412075</v>
      </c>
      <c r="Q77" s="290">
        <v>1</v>
      </c>
      <c r="R77" s="290" t="s">
        <v>15</v>
      </c>
      <c r="S77" s="35">
        <f t="shared" si="13"/>
        <v>6613343.569412075</v>
      </c>
      <c r="T77" s="317">
        <f t="shared" si="14"/>
        <v>0</v>
      </c>
      <c r="U77" s="318">
        <f t="shared" si="15"/>
        <v>0</v>
      </c>
      <c r="V77" s="317" t="e">
        <f t="shared" si="16"/>
        <v>#DIV/0!</v>
      </c>
    </row>
    <row r="78" spans="1:22" x14ac:dyDescent="0.2">
      <c r="A78" s="314" t="s">
        <v>408</v>
      </c>
      <c r="B78" s="292"/>
      <c r="C78" s="287"/>
      <c r="D78" s="195"/>
      <c r="E78" s="287"/>
      <c r="F78" s="287"/>
      <c r="G78" s="35"/>
      <c r="H78" s="290"/>
      <c r="I78" s="291"/>
      <c r="J78" s="35"/>
      <c r="K78" s="330" t="s">
        <v>408</v>
      </c>
      <c r="L78" s="287"/>
      <c r="M78" s="195"/>
      <c r="N78" s="287"/>
      <c r="O78" s="287"/>
      <c r="P78" s="35"/>
      <c r="Q78" s="290"/>
      <c r="R78" s="290"/>
      <c r="S78" s="35"/>
      <c r="T78" s="317"/>
      <c r="U78" s="318"/>
      <c r="V78" s="317"/>
    </row>
    <row r="79" spans="1:22" ht="42" x14ac:dyDescent="0.2">
      <c r="A79" s="261">
        <v>67</v>
      </c>
      <c r="B79" s="292" t="s">
        <v>175</v>
      </c>
      <c r="C79" s="287">
        <v>2844074.8947621416</v>
      </c>
      <c r="D79" s="195">
        <v>0</v>
      </c>
      <c r="E79" s="287">
        <v>188957.35978548502</v>
      </c>
      <c r="F79" s="287">
        <v>166573.47727689845</v>
      </c>
      <c r="G79" s="35">
        <f t="shared" si="17"/>
        <v>3199605.7318245252</v>
      </c>
      <c r="H79" s="290">
        <v>18</v>
      </c>
      <c r="I79" s="291" t="s">
        <v>15</v>
      </c>
      <c r="J79" s="35">
        <f t="shared" si="18"/>
        <v>177755.87399025139</v>
      </c>
      <c r="K79" s="292" t="s">
        <v>129</v>
      </c>
      <c r="L79" s="287">
        <v>2475749.8991754903</v>
      </c>
      <c r="M79" s="195">
        <v>0</v>
      </c>
      <c r="N79" s="287">
        <v>153901.17193565489</v>
      </c>
      <c r="O79" s="287">
        <v>178432.11971243235</v>
      </c>
      <c r="P79" s="35">
        <f t="shared" si="3"/>
        <v>2808083.1908235773</v>
      </c>
      <c r="Q79" s="290">
        <v>18</v>
      </c>
      <c r="R79" s="290" t="s">
        <v>15</v>
      </c>
      <c r="S79" s="35">
        <f t="shared" si="13"/>
        <v>156004.62171242095</v>
      </c>
      <c r="T79" s="317">
        <f t="shared" si="14"/>
        <v>-12.236587061546743</v>
      </c>
      <c r="U79" s="318">
        <f t="shared" si="15"/>
        <v>0</v>
      </c>
      <c r="V79" s="317">
        <f t="shared" si="16"/>
        <v>-12.236587061546746</v>
      </c>
    </row>
    <row r="80" spans="1:22" ht="42" x14ac:dyDescent="0.2">
      <c r="A80" s="261">
        <v>68</v>
      </c>
      <c r="B80" s="292" t="s">
        <v>176</v>
      </c>
      <c r="C80" s="287">
        <v>3682061.2476831293</v>
      </c>
      <c r="D80" s="195">
        <v>0</v>
      </c>
      <c r="E80" s="287">
        <v>244632.29615085112</v>
      </c>
      <c r="F80" s="287">
        <v>215653.16254598458</v>
      </c>
      <c r="G80" s="35">
        <f t="shared" si="17"/>
        <v>4142346.7063799649</v>
      </c>
      <c r="H80" s="290">
        <v>12</v>
      </c>
      <c r="I80" s="291" t="s">
        <v>15</v>
      </c>
      <c r="J80" s="35">
        <f t="shared" si="18"/>
        <v>345195.55886499706</v>
      </c>
      <c r="K80" s="292" t="s">
        <v>130</v>
      </c>
      <c r="L80" s="287">
        <v>4093566.6649733358</v>
      </c>
      <c r="M80" s="195">
        <v>0</v>
      </c>
      <c r="N80" s="287">
        <v>254470.25458667686</v>
      </c>
      <c r="O80" s="287">
        <v>295031.32665322965</v>
      </c>
      <c r="P80" s="35">
        <f t="shared" ref="P80:P99" si="26">SUM(L80:O80)</f>
        <v>4643068.2462132424</v>
      </c>
      <c r="Q80" s="290">
        <v>12</v>
      </c>
      <c r="R80" s="290" t="s">
        <v>15</v>
      </c>
      <c r="S80" s="35">
        <f t="shared" ref="S80:S99" si="27">P80/Q80</f>
        <v>386922.35385110351</v>
      </c>
      <c r="T80" s="317">
        <f t="shared" ref="T80:T99" si="28">IF(G80=0,0,(P80-G80)/G80)*100</f>
        <v>12.087871328155018</v>
      </c>
      <c r="U80" s="318">
        <f t="shared" ref="U80:U99" si="29">IF(H80=0,0,(Q80-H80)/H80)*100</f>
        <v>0</v>
      </c>
      <c r="V80" s="317">
        <f t="shared" ref="V80:V99" si="30">IF(J80=0,0,(S80-J80)/J80)*100</f>
        <v>12.087871328155018</v>
      </c>
    </row>
    <row r="81" spans="1:22" ht="42" x14ac:dyDescent="0.2">
      <c r="A81" s="261">
        <v>69</v>
      </c>
      <c r="B81" s="292" t="s">
        <v>177</v>
      </c>
      <c r="C81" s="287">
        <v>69349719.085673288</v>
      </c>
      <c r="D81" s="195">
        <v>0</v>
      </c>
      <c r="E81" s="287">
        <v>4607522.764054995</v>
      </c>
      <c r="F81" s="287">
        <v>4061715.771814371</v>
      </c>
      <c r="G81" s="35">
        <f t="shared" ref="G81:G99" si="31">SUM(C81:F81)</f>
        <v>78018957.621542662</v>
      </c>
      <c r="H81" s="290">
        <v>5</v>
      </c>
      <c r="I81" s="291" t="s">
        <v>17</v>
      </c>
      <c r="J81" s="35">
        <f t="shared" ref="J81:J99" si="32">G81/H81</f>
        <v>15603791.524308532</v>
      </c>
      <c r="K81" s="292" t="s">
        <v>131</v>
      </c>
      <c r="L81" s="287">
        <v>60079831.711674526</v>
      </c>
      <c r="M81" s="195">
        <v>0</v>
      </c>
      <c r="N81" s="287">
        <v>3734770.0239038626</v>
      </c>
      <c r="O81" s="287">
        <v>4330070.5486650672</v>
      </c>
      <c r="P81" s="35">
        <f t="shared" si="26"/>
        <v>68144672.28424345</v>
      </c>
      <c r="Q81" s="290">
        <v>5</v>
      </c>
      <c r="R81" s="290" t="s">
        <v>17</v>
      </c>
      <c r="S81" s="35">
        <f t="shared" si="27"/>
        <v>13628934.45684869</v>
      </c>
      <c r="T81" s="317">
        <f t="shared" si="28"/>
        <v>-12.656264116213617</v>
      </c>
      <c r="U81" s="318">
        <f t="shared" si="29"/>
        <v>0</v>
      </c>
      <c r="V81" s="317">
        <f t="shared" si="30"/>
        <v>-12.656264116213615</v>
      </c>
    </row>
    <row r="82" spans="1:22" ht="63" x14ac:dyDescent="0.2">
      <c r="A82" s="261">
        <v>70</v>
      </c>
      <c r="B82" s="292" t="s">
        <v>178</v>
      </c>
      <c r="C82" s="287">
        <v>9446391.614745684</v>
      </c>
      <c r="D82" s="195">
        <v>0</v>
      </c>
      <c r="E82" s="287">
        <v>627608.37357321824</v>
      </c>
      <c r="F82" s="287">
        <v>553261.90666969842</v>
      </c>
      <c r="G82" s="35">
        <f t="shared" si="31"/>
        <v>10627261.8949886</v>
      </c>
      <c r="H82" s="290">
        <v>36</v>
      </c>
      <c r="I82" s="291" t="s">
        <v>15</v>
      </c>
      <c r="J82" s="35">
        <f t="shared" si="32"/>
        <v>295201.71930523892</v>
      </c>
      <c r="K82" s="292" t="s">
        <v>411</v>
      </c>
      <c r="L82" s="287">
        <v>7991034.3280317811</v>
      </c>
      <c r="M82" s="195">
        <v>0</v>
      </c>
      <c r="N82" s="287">
        <v>496750.3173368664</v>
      </c>
      <c r="O82" s="287">
        <v>575929.41610151436</v>
      </c>
      <c r="P82" s="35">
        <f t="shared" si="26"/>
        <v>9063714.0614701621</v>
      </c>
      <c r="Q82" s="290">
        <v>36</v>
      </c>
      <c r="R82" s="290" t="s">
        <v>15</v>
      </c>
      <c r="S82" s="35">
        <f t="shared" si="27"/>
        <v>251769.83504083785</v>
      </c>
      <c r="T82" s="317">
        <f t="shared" si="28"/>
        <v>-14.71261223227919</v>
      </c>
      <c r="U82" s="318">
        <f t="shared" si="29"/>
        <v>0</v>
      </c>
      <c r="V82" s="317">
        <f t="shared" si="30"/>
        <v>-14.712612232279193</v>
      </c>
    </row>
    <row r="83" spans="1:22" x14ac:dyDescent="0.2">
      <c r="A83" s="261">
        <v>71</v>
      </c>
      <c r="B83" s="292" t="s">
        <v>112</v>
      </c>
      <c r="C83" s="287">
        <v>72371548.661358073</v>
      </c>
      <c r="D83" s="195">
        <v>0</v>
      </c>
      <c r="E83" s="287">
        <v>4808289.9588270746</v>
      </c>
      <c r="F83" s="287">
        <v>4238700.0914210761</v>
      </c>
      <c r="G83" s="35">
        <f t="shared" si="31"/>
        <v>81418538.711606234</v>
      </c>
      <c r="H83" s="290">
        <v>17</v>
      </c>
      <c r="I83" s="291" t="s">
        <v>104</v>
      </c>
      <c r="J83" s="35">
        <f t="shared" si="32"/>
        <v>4789325.8065650724</v>
      </c>
      <c r="K83" s="292" t="s">
        <v>112</v>
      </c>
      <c r="L83" s="287">
        <v>60079831.711674519</v>
      </c>
      <c r="M83" s="195">
        <v>0</v>
      </c>
      <c r="N83" s="287">
        <v>3734770.0239038626</v>
      </c>
      <c r="O83" s="287">
        <v>4330070.5486650662</v>
      </c>
      <c r="P83" s="35">
        <f t="shared" si="26"/>
        <v>68144672.28424345</v>
      </c>
      <c r="Q83" s="290">
        <v>17</v>
      </c>
      <c r="R83" s="290" t="s">
        <v>104</v>
      </c>
      <c r="S83" s="35">
        <f t="shared" si="27"/>
        <v>4008510.1343672615</v>
      </c>
      <c r="T83" s="317">
        <f t="shared" si="28"/>
        <v>-16.303248175922608</v>
      </c>
      <c r="U83" s="318">
        <f t="shared" si="29"/>
        <v>0</v>
      </c>
      <c r="V83" s="317">
        <f t="shared" si="30"/>
        <v>-16.303248175922608</v>
      </c>
    </row>
    <row r="84" spans="1:22" x14ac:dyDescent="0.2">
      <c r="A84" s="261">
        <v>72</v>
      </c>
      <c r="B84" s="292" t="s">
        <v>115</v>
      </c>
      <c r="C84" s="287"/>
      <c r="D84" s="195"/>
      <c r="E84" s="287"/>
      <c r="F84" s="287"/>
      <c r="G84" s="35">
        <f t="shared" si="31"/>
        <v>0</v>
      </c>
      <c r="H84" s="290"/>
      <c r="I84" s="291"/>
      <c r="J84" s="35" t="e">
        <f t="shared" si="32"/>
        <v>#DIV/0!</v>
      </c>
      <c r="K84" s="292" t="s">
        <v>115</v>
      </c>
      <c r="L84" s="287">
        <v>5907482.4326860709</v>
      </c>
      <c r="M84" s="195">
        <v>0</v>
      </c>
      <c r="N84" s="287">
        <v>367229.52907418646</v>
      </c>
      <c r="O84" s="287">
        <v>425763.77079897223</v>
      </c>
      <c r="P84" s="35">
        <f t="shared" si="26"/>
        <v>6700475.7325592292</v>
      </c>
      <c r="Q84" s="290">
        <v>220</v>
      </c>
      <c r="R84" s="290" t="s">
        <v>104</v>
      </c>
      <c r="S84" s="35">
        <f t="shared" si="27"/>
        <v>30456.707875269225</v>
      </c>
      <c r="T84" s="317">
        <f t="shared" si="28"/>
        <v>0</v>
      </c>
      <c r="U84" s="318">
        <f t="shared" si="29"/>
        <v>0</v>
      </c>
      <c r="V84" s="317" t="e">
        <f t="shared" si="30"/>
        <v>#DIV/0!</v>
      </c>
    </row>
    <row r="85" spans="1:22" x14ac:dyDescent="0.2">
      <c r="A85" s="261">
        <v>73</v>
      </c>
      <c r="B85" s="292" t="s">
        <v>116</v>
      </c>
      <c r="C85" s="287">
        <v>2886357.1029474139</v>
      </c>
      <c r="D85" s="195">
        <v>0</v>
      </c>
      <c r="E85" s="287">
        <v>191766.54545049806</v>
      </c>
      <c r="F85" s="287">
        <v>169049.88690216449</v>
      </c>
      <c r="G85" s="35">
        <f t="shared" si="31"/>
        <v>3247173.5353000765</v>
      </c>
      <c r="H85" s="290">
        <v>4</v>
      </c>
      <c r="I85" s="291" t="s">
        <v>16</v>
      </c>
      <c r="J85" s="35">
        <f t="shared" si="32"/>
        <v>811793.38382501912</v>
      </c>
      <c r="K85" s="292" t="s">
        <v>116</v>
      </c>
      <c r="L85" s="287">
        <v>3088559.2801595228</v>
      </c>
      <c r="M85" s="195">
        <v>0</v>
      </c>
      <c r="N85" s="287">
        <v>191995.52142467839</v>
      </c>
      <c r="O85" s="287">
        <v>222598.4859778859</v>
      </c>
      <c r="P85" s="35">
        <f t="shared" si="26"/>
        <v>3503153.2875620867</v>
      </c>
      <c r="Q85" s="290">
        <v>4</v>
      </c>
      <c r="R85" s="290" t="s">
        <v>16</v>
      </c>
      <c r="S85" s="35">
        <f t="shared" si="27"/>
        <v>875788.32189052168</v>
      </c>
      <c r="T85" s="317">
        <f t="shared" si="28"/>
        <v>7.8831559040270003</v>
      </c>
      <c r="U85" s="318">
        <f t="shared" si="29"/>
        <v>0</v>
      </c>
      <c r="V85" s="317">
        <f t="shared" si="30"/>
        <v>7.8831559040270003</v>
      </c>
    </row>
    <row r="86" spans="1:22" x14ac:dyDescent="0.2">
      <c r="A86" s="261">
        <v>74</v>
      </c>
      <c r="B86" s="292" t="s">
        <v>410</v>
      </c>
      <c r="C86" s="287">
        <v>1755355.4721825586</v>
      </c>
      <c r="D86" s="195">
        <v>0</v>
      </c>
      <c r="E86" s="287">
        <v>116623.98065517879</v>
      </c>
      <c r="F86" s="287">
        <v>102808.70781461423</v>
      </c>
      <c r="G86" s="35">
        <f t="shared" si="31"/>
        <v>1974788.1606523518</v>
      </c>
      <c r="H86" s="290">
        <v>77</v>
      </c>
      <c r="I86" s="291" t="s">
        <v>120</v>
      </c>
      <c r="J86" s="35">
        <f t="shared" si="32"/>
        <v>25646.599488991582</v>
      </c>
      <c r="K86" s="292" t="s">
        <v>410</v>
      </c>
      <c r="L86" s="287">
        <v>1691353.8915159288</v>
      </c>
      <c r="M86" s="195">
        <v>0</v>
      </c>
      <c r="N86" s="287">
        <v>105140.40458970482</v>
      </c>
      <c r="O86" s="287">
        <v>121899.17089265179</v>
      </c>
      <c r="P86" s="35">
        <f t="shared" si="26"/>
        <v>1918393.4669982854</v>
      </c>
      <c r="Q86" s="290">
        <v>77</v>
      </c>
      <c r="R86" s="290" t="s">
        <v>120</v>
      </c>
      <c r="S86" s="35">
        <f t="shared" si="27"/>
        <v>24914.200870107601</v>
      </c>
      <c r="T86" s="317">
        <f t="shared" si="28"/>
        <v>-2.8557338340248597</v>
      </c>
      <c r="U86" s="318">
        <f t="shared" si="29"/>
        <v>0</v>
      </c>
      <c r="V86" s="317">
        <f t="shared" si="30"/>
        <v>-2.8557338340248655</v>
      </c>
    </row>
    <row r="87" spans="1:22" x14ac:dyDescent="0.2">
      <c r="A87" s="261">
        <v>75</v>
      </c>
      <c r="B87" s="292" t="s">
        <v>310</v>
      </c>
      <c r="C87" s="287">
        <v>11353921.867579836</v>
      </c>
      <c r="D87" s="195">
        <v>0</v>
      </c>
      <c r="E87" s="287">
        <v>754342.68740943132</v>
      </c>
      <c r="F87" s="287">
        <v>664983.27793549967</v>
      </c>
      <c r="G87" s="35">
        <f t="shared" si="31"/>
        <v>12773247.832924766</v>
      </c>
      <c r="H87" s="290">
        <v>77</v>
      </c>
      <c r="I87" s="291" t="s">
        <v>120</v>
      </c>
      <c r="J87" s="35">
        <f t="shared" si="32"/>
        <v>165886.33549252944</v>
      </c>
      <c r="K87" s="292"/>
      <c r="L87" s="287"/>
      <c r="M87" s="195"/>
      <c r="N87" s="287"/>
      <c r="O87" s="287"/>
      <c r="P87" s="35">
        <f t="shared" si="26"/>
        <v>0</v>
      </c>
      <c r="Q87" s="290"/>
      <c r="R87" s="290"/>
      <c r="S87" s="35" t="e">
        <f t="shared" si="27"/>
        <v>#DIV/0!</v>
      </c>
      <c r="T87" s="317">
        <f t="shared" si="28"/>
        <v>-100</v>
      </c>
      <c r="U87" s="318">
        <f t="shared" si="29"/>
        <v>-100</v>
      </c>
      <c r="V87" s="317" t="e">
        <f t="shared" si="30"/>
        <v>#DIV/0!</v>
      </c>
    </row>
    <row r="88" spans="1:22" x14ac:dyDescent="0.2">
      <c r="A88" s="261">
        <v>76</v>
      </c>
      <c r="B88" s="292" t="s">
        <v>180</v>
      </c>
      <c r="C88" s="287">
        <v>16505791.799958857</v>
      </c>
      <c r="D88" s="195">
        <v>0</v>
      </c>
      <c r="E88" s="287">
        <v>1096627.5344693325</v>
      </c>
      <c r="F88" s="287">
        <v>966721.07348200004</v>
      </c>
      <c r="G88" s="35">
        <f t="shared" si="31"/>
        <v>18569140.407910191</v>
      </c>
      <c r="H88" s="290">
        <v>24</v>
      </c>
      <c r="I88" s="291" t="s">
        <v>15</v>
      </c>
      <c r="J88" s="35">
        <f t="shared" si="32"/>
        <v>773714.18366292457</v>
      </c>
      <c r="K88" s="292"/>
      <c r="L88" s="287"/>
      <c r="M88" s="195"/>
      <c r="N88" s="287"/>
      <c r="O88" s="287"/>
      <c r="P88" s="35">
        <f t="shared" si="26"/>
        <v>0</v>
      </c>
      <c r="Q88" s="290"/>
      <c r="R88" s="290"/>
      <c r="S88" s="35" t="e">
        <f t="shared" si="27"/>
        <v>#DIV/0!</v>
      </c>
      <c r="T88" s="317">
        <f t="shared" si="28"/>
        <v>-100</v>
      </c>
      <c r="U88" s="318">
        <f t="shared" si="29"/>
        <v>-100</v>
      </c>
      <c r="V88" s="317" t="e">
        <f t="shared" si="30"/>
        <v>#DIV/0!</v>
      </c>
    </row>
    <row r="89" spans="1:22" ht="42" x14ac:dyDescent="0.2">
      <c r="A89" s="261">
        <v>77</v>
      </c>
      <c r="B89" s="292" t="s">
        <v>316</v>
      </c>
      <c r="C89" s="287">
        <v>13966439.215349803</v>
      </c>
      <c r="D89" s="195">
        <v>0</v>
      </c>
      <c r="E89" s="287">
        <v>927915.60608943528</v>
      </c>
      <c r="F89" s="287">
        <v>817994.75448476907</v>
      </c>
      <c r="G89" s="35">
        <f t="shared" si="31"/>
        <v>15712349.575924007</v>
      </c>
      <c r="H89" s="290">
        <v>882</v>
      </c>
      <c r="I89" s="291" t="s">
        <v>283</v>
      </c>
      <c r="J89" s="35">
        <f t="shared" si="32"/>
        <v>17814.455301501141</v>
      </c>
      <c r="K89" s="292"/>
      <c r="L89" s="287"/>
      <c r="M89" s="195"/>
      <c r="N89" s="287"/>
      <c r="O89" s="287"/>
      <c r="P89" s="35">
        <f t="shared" si="26"/>
        <v>0</v>
      </c>
      <c r="Q89" s="290"/>
      <c r="R89" s="290"/>
      <c r="S89" s="35" t="e">
        <f t="shared" si="27"/>
        <v>#DIV/0!</v>
      </c>
      <c r="T89" s="317">
        <f t="shared" si="28"/>
        <v>-100</v>
      </c>
      <c r="U89" s="318">
        <f t="shared" si="29"/>
        <v>-100</v>
      </c>
      <c r="V89" s="317" t="e">
        <f t="shared" si="30"/>
        <v>#DIV/0!</v>
      </c>
    </row>
    <row r="90" spans="1:22" ht="42" x14ac:dyDescent="0.2">
      <c r="A90" s="261">
        <v>78</v>
      </c>
      <c r="B90" s="292" t="s">
        <v>404</v>
      </c>
      <c r="C90" s="287">
        <v>11427086.630740747</v>
      </c>
      <c r="D90" s="195">
        <v>0</v>
      </c>
      <c r="E90" s="287">
        <v>759203.67770953791</v>
      </c>
      <c r="F90" s="287">
        <v>669268.43548753834</v>
      </c>
      <c r="G90" s="35">
        <f t="shared" si="31"/>
        <v>12855558.743937824</v>
      </c>
      <c r="H90" s="290">
        <v>2</v>
      </c>
      <c r="I90" s="291" t="s">
        <v>16</v>
      </c>
      <c r="J90" s="35">
        <f t="shared" si="32"/>
        <v>6427779.371968912</v>
      </c>
      <c r="K90" s="292"/>
      <c r="L90" s="287"/>
      <c r="M90" s="195"/>
      <c r="N90" s="287"/>
      <c r="O90" s="287"/>
      <c r="P90" s="35">
        <f t="shared" si="26"/>
        <v>0</v>
      </c>
      <c r="Q90" s="290"/>
      <c r="R90" s="290"/>
      <c r="S90" s="35" t="e">
        <f t="shared" si="27"/>
        <v>#DIV/0!</v>
      </c>
      <c r="T90" s="317">
        <f t="shared" si="28"/>
        <v>-100</v>
      </c>
      <c r="U90" s="318">
        <f t="shared" si="29"/>
        <v>-100</v>
      </c>
      <c r="V90" s="317" t="e">
        <f t="shared" si="30"/>
        <v>#DIV/0!</v>
      </c>
    </row>
    <row r="91" spans="1:22" ht="42" x14ac:dyDescent="0.2">
      <c r="A91" s="261">
        <v>79</v>
      </c>
      <c r="B91" s="292" t="s">
        <v>372</v>
      </c>
      <c r="C91" s="287">
        <v>7618057.7538271658</v>
      </c>
      <c r="D91" s="195">
        <v>0</v>
      </c>
      <c r="E91" s="287">
        <v>506135.78513969202</v>
      </c>
      <c r="F91" s="287">
        <v>446178.95699169219</v>
      </c>
      <c r="G91" s="35">
        <f t="shared" si="31"/>
        <v>8570372.4959585499</v>
      </c>
      <c r="H91" s="290">
        <v>1</v>
      </c>
      <c r="I91" s="291" t="s">
        <v>15</v>
      </c>
      <c r="J91" s="35">
        <f t="shared" si="32"/>
        <v>8570372.4959585499</v>
      </c>
      <c r="K91" s="292"/>
      <c r="L91" s="287"/>
      <c r="M91" s="195"/>
      <c r="N91" s="287"/>
      <c r="O91" s="287"/>
      <c r="P91" s="35">
        <f t="shared" si="26"/>
        <v>0</v>
      </c>
      <c r="Q91" s="290"/>
      <c r="R91" s="290"/>
      <c r="S91" s="35" t="e">
        <f t="shared" si="27"/>
        <v>#DIV/0!</v>
      </c>
      <c r="T91" s="317">
        <f t="shared" si="28"/>
        <v>-100</v>
      </c>
      <c r="U91" s="318">
        <f t="shared" si="29"/>
        <v>-100</v>
      </c>
      <c r="V91" s="317" t="e">
        <f t="shared" si="30"/>
        <v>#DIV/0!</v>
      </c>
    </row>
    <row r="92" spans="1:22" x14ac:dyDescent="0.2">
      <c r="A92" s="261">
        <v>80</v>
      </c>
      <c r="B92" s="292" t="s">
        <v>406</v>
      </c>
      <c r="C92" s="287">
        <v>6754677.8750600871</v>
      </c>
      <c r="D92" s="195">
        <v>0</v>
      </c>
      <c r="E92" s="287">
        <v>448773.72949052689</v>
      </c>
      <c r="F92" s="287">
        <v>395612.00853263383</v>
      </c>
      <c r="G92" s="35">
        <f t="shared" si="31"/>
        <v>7599063.613083248</v>
      </c>
      <c r="H92" s="290">
        <v>1</v>
      </c>
      <c r="I92" s="291" t="s">
        <v>15</v>
      </c>
      <c r="J92" s="35">
        <f t="shared" si="32"/>
        <v>7599063.613083248</v>
      </c>
      <c r="K92" s="292"/>
      <c r="L92" s="287"/>
      <c r="M92" s="195"/>
      <c r="N92" s="287"/>
      <c r="O92" s="287"/>
      <c r="P92" s="35">
        <f t="shared" si="26"/>
        <v>0</v>
      </c>
      <c r="Q92" s="290"/>
      <c r="R92" s="290"/>
      <c r="S92" s="35" t="e">
        <f t="shared" si="27"/>
        <v>#DIV/0!</v>
      </c>
      <c r="T92" s="317">
        <f t="shared" si="28"/>
        <v>-100</v>
      </c>
      <c r="U92" s="318">
        <f t="shared" si="29"/>
        <v>-100</v>
      </c>
      <c r="V92" s="317" t="e">
        <f t="shared" si="30"/>
        <v>#DIV/0!</v>
      </c>
    </row>
    <row r="93" spans="1:22" x14ac:dyDescent="0.2">
      <c r="A93" s="261">
        <v>81</v>
      </c>
      <c r="B93" s="292" t="s">
        <v>409</v>
      </c>
      <c r="C93" s="287">
        <v>5078705.1692181099</v>
      </c>
      <c r="D93" s="195">
        <v>0</v>
      </c>
      <c r="E93" s="287">
        <v>337423.85675979464</v>
      </c>
      <c r="F93" s="287">
        <v>297452.63799446152</v>
      </c>
      <c r="G93" s="35">
        <f t="shared" si="31"/>
        <v>5713581.6639723666</v>
      </c>
      <c r="H93" s="290">
        <v>1</v>
      </c>
      <c r="I93" s="291" t="s">
        <v>15</v>
      </c>
      <c r="J93" s="35">
        <f t="shared" si="32"/>
        <v>5713581.6639723666</v>
      </c>
      <c r="K93" s="292"/>
      <c r="L93" s="287"/>
      <c r="M93" s="195"/>
      <c r="N93" s="287"/>
      <c r="O93" s="287"/>
      <c r="P93" s="35">
        <f t="shared" si="26"/>
        <v>0</v>
      </c>
      <c r="Q93" s="290"/>
      <c r="R93" s="290"/>
      <c r="S93" s="35" t="e">
        <f t="shared" si="27"/>
        <v>#DIV/0!</v>
      </c>
      <c r="T93" s="317">
        <f t="shared" si="28"/>
        <v>-100</v>
      </c>
      <c r="U93" s="318">
        <f t="shared" si="29"/>
        <v>-100</v>
      </c>
      <c r="V93" s="317" t="e">
        <f t="shared" si="30"/>
        <v>#DIV/0!</v>
      </c>
    </row>
    <row r="94" spans="1:22" x14ac:dyDescent="0.2">
      <c r="A94" s="261">
        <v>82</v>
      </c>
      <c r="B94" s="292" t="s">
        <v>181</v>
      </c>
      <c r="C94" s="287">
        <v>13966439.215349803</v>
      </c>
      <c r="D94" s="195">
        <v>0</v>
      </c>
      <c r="E94" s="287">
        <v>927915.60608943528</v>
      </c>
      <c r="F94" s="287">
        <v>817994.75448476907</v>
      </c>
      <c r="G94" s="35">
        <f t="shared" si="31"/>
        <v>15712349.575924007</v>
      </c>
      <c r="H94" s="290">
        <v>1</v>
      </c>
      <c r="I94" s="291" t="s">
        <v>15</v>
      </c>
      <c r="J94" s="35">
        <f t="shared" si="32"/>
        <v>15712349.575924007</v>
      </c>
      <c r="K94" s="292"/>
      <c r="L94" s="287"/>
      <c r="M94" s="195"/>
      <c r="N94" s="287"/>
      <c r="O94" s="287"/>
      <c r="P94" s="35">
        <f t="shared" si="26"/>
        <v>0</v>
      </c>
      <c r="Q94" s="290"/>
      <c r="R94" s="290"/>
      <c r="S94" s="35" t="e">
        <f t="shared" si="27"/>
        <v>#DIV/0!</v>
      </c>
      <c r="T94" s="317">
        <f t="shared" si="28"/>
        <v>-100</v>
      </c>
      <c r="U94" s="318">
        <f t="shared" si="29"/>
        <v>-100</v>
      </c>
      <c r="V94" s="317" t="e">
        <f t="shared" si="30"/>
        <v>#DIV/0!</v>
      </c>
    </row>
    <row r="95" spans="1:22" ht="42" x14ac:dyDescent="0.2">
      <c r="A95" s="261">
        <v>83</v>
      </c>
      <c r="B95" s="292" t="s">
        <v>185</v>
      </c>
      <c r="C95" s="287">
        <v>4926344.0141415661</v>
      </c>
      <c r="D95" s="195">
        <v>0</v>
      </c>
      <c r="E95" s="287">
        <v>327301.14105700079</v>
      </c>
      <c r="F95" s="287">
        <v>288529.0588546276</v>
      </c>
      <c r="G95" s="35">
        <f t="shared" si="31"/>
        <v>5542174.214053194</v>
      </c>
      <c r="H95" s="290">
        <v>1</v>
      </c>
      <c r="I95" s="291" t="s">
        <v>16</v>
      </c>
      <c r="J95" s="35">
        <f t="shared" si="32"/>
        <v>5542174.214053194</v>
      </c>
      <c r="K95" s="292"/>
      <c r="L95" s="287"/>
      <c r="M95" s="195"/>
      <c r="N95" s="287"/>
      <c r="O95" s="287"/>
      <c r="P95" s="35">
        <f t="shared" si="26"/>
        <v>0</v>
      </c>
      <c r="Q95" s="290"/>
      <c r="R95" s="290"/>
      <c r="S95" s="35" t="e">
        <f t="shared" si="27"/>
        <v>#DIV/0!</v>
      </c>
      <c r="T95" s="317">
        <f t="shared" si="28"/>
        <v>-100</v>
      </c>
      <c r="U95" s="318">
        <f t="shared" si="29"/>
        <v>-100</v>
      </c>
      <c r="V95" s="317" t="e">
        <f t="shared" si="30"/>
        <v>#DIV/0!</v>
      </c>
    </row>
    <row r="96" spans="1:22" ht="63" x14ac:dyDescent="0.2">
      <c r="A96" s="261">
        <v>84</v>
      </c>
      <c r="B96" s="292"/>
      <c r="C96" s="287"/>
      <c r="D96" s="195"/>
      <c r="E96" s="287"/>
      <c r="F96" s="287"/>
      <c r="G96" s="35">
        <f t="shared" si="31"/>
        <v>0</v>
      </c>
      <c r="H96" s="290"/>
      <c r="I96" s="291"/>
      <c r="J96" s="35" t="e">
        <f t="shared" si="32"/>
        <v>#DIV/0!</v>
      </c>
      <c r="K96" s="292" t="s">
        <v>294</v>
      </c>
      <c r="L96" s="287">
        <v>14290714.764547631</v>
      </c>
      <c r="M96" s="195">
        <v>0</v>
      </c>
      <c r="N96" s="287">
        <v>888360.23008402775</v>
      </c>
      <c r="O96" s="287">
        <v>1029959.6613103768</v>
      </c>
      <c r="P96" s="35">
        <f t="shared" si="26"/>
        <v>16209034.655942036</v>
      </c>
      <c r="Q96" s="290">
        <v>1</v>
      </c>
      <c r="R96" s="290" t="s">
        <v>15</v>
      </c>
      <c r="S96" s="35">
        <f t="shared" si="27"/>
        <v>16209034.655942036</v>
      </c>
      <c r="T96" s="317">
        <f t="shared" si="28"/>
        <v>0</v>
      </c>
      <c r="U96" s="318">
        <f t="shared" si="29"/>
        <v>0</v>
      </c>
      <c r="V96" s="317" t="e">
        <f t="shared" si="30"/>
        <v>#DIV/0!</v>
      </c>
    </row>
    <row r="97" spans="1:22" x14ac:dyDescent="0.2">
      <c r="A97" s="261">
        <v>85</v>
      </c>
      <c r="B97" s="292"/>
      <c r="C97" s="287"/>
      <c r="D97" s="195"/>
      <c r="E97" s="287"/>
      <c r="F97" s="287"/>
      <c r="G97" s="35">
        <f t="shared" si="31"/>
        <v>0</v>
      </c>
      <c r="H97" s="290"/>
      <c r="I97" s="291"/>
      <c r="J97" s="35" t="e">
        <f t="shared" si="32"/>
        <v>#DIV/0!</v>
      </c>
      <c r="K97" s="292" t="s">
        <v>321</v>
      </c>
      <c r="L97" s="287">
        <v>6887977.4422605224</v>
      </c>
      <c r="M97" s="195">
        <v>0</v>
      </c>
      <c r="N97" s="287">
        <v>428180.48825662397</v>
      </c>
      <c r="O97" s="287">
        <v>496429.95682369801</v>
      </c>
      <c r="P97" s="35">
        <f t="shared" si="26"/>
        <v>7812587.8873408446</v>
      </c>
      <c r="Q97" s="290">
        <v>1</v>
      </c>
      <c r="R97" s="290" t="s">
        <v>15</v>
      </c>
      <c r="S97" s="35">
        <f t="shared" si="27"/>
        <v>7812587.8873408446</v>
      </c>
      <c r="T97" s="317">
        <f t="shared" si="28"/>
        <v>0</v>
      </c>
      <c r="U97" s="318">
        <f t="shared" si="29"/>
        <v>0</v>
      </c>
      <c r="V97" s="317" t="e">
        <f t="shared" si="30"/>
        <v>#DIV/0!</v>
      </c>
    </row>
    <row r="98" spans="1:22" x14ac:dyDescent="0.2">
      <c r="A98" s="261">
        <v>86</v>
      </c>
      <c r="B98" s="292"/>
      <c r="C98" s="287"/>
      <c r="D98" s="195"/>
      <c r="E98" s="287"/>
      <c r="F98" s="287"/>
      <c r="G98" s="35">
        <f t="shared" si="31"/>
        <v>0</v>
      </c>
      <c r="H98" s="290"/>
      <c r="I98" s="291"/>
      <c r="J98" s="35" t="e">
        <f t="shared" si="32"/>
        <v>#DIV/0!</v>
      </c>
      <c r="K98" s="292" t="s">
        <v>311</v>
      </c>
      <c r="L98" s="287">
        <v>3971004.7887765295</v>
      </c>
      <c r="M98" s="195">
        <v>0</v>
      </c>
      <c r="N98" s="287">
        <v>246851.3846888722</v>
      </c>
      <c r="O98" s="287">
        <v>286198.05340013909</v>
      </c>
      <c r="P98" s="35">
        <f t="shared" si="26"/>
        <v>4504054.2268655412</v>
      </c>
      <c r="Q98" s="290">
        <v>2</v>
      </c>
      <c r="R98" s="290" t="s">
        <v>104</v>
      </c>
      <c r="S98" s="35">
        <f t="shared" si="27"/>
        <v>2252027.1134327706</v>
      </c>
      <c r="T98" s="317">
        <f t="shared" si="28"/>
        <v>0</v>
      </c>
      <c r="U98" s="318">
        <f t="shared" si="29"/>
        <v>0</v>
      </c>
      <c r="V98" s="317" t="e">
        <f t="shared" si="30"/>
        <v>#DIV/0!</v>
      </c>
    </row>
    <row r="99" spans="1:22" ht="42" x14ac:dyDescent="0.2">
      <c r="A99" s="261">
        <v>87</v>
      </c>
      <c r="B99" s="292"/>
      <c r="C99" s="287"/>
      <c r="D99" s="195"/>
      <c r="E99" s="287"/>
      <c r="F99" s="287"/>
      <c r="G99" s="35">
        <f t="shared" si="31"/>
        <v>0</v>
      </c>
      <c r="H99" s="290"/>
      <c r="I99" s="291"/>
      <c r="J99" s="35" t="e">
        <f t="shared" si="32"/>
        <v>#DIV/0!</v>
      </c>
      <c r="K99" s="292" t="s">
        <v>295</v>
      </c>
      <c r="L99" s="287">
        <v>13163145.503537014</v>
      </c>
      <c r="M99" s="195">
        <v>0</v>
      </c>
      <c r="N99" s="287">
        <v>818266.62702422449</v>
      </c>
      <c r="O99" s="287">
        <v>948693.54738194239</v>
      </c>
      <c r="P99" s="35">
        <f t="shared" si="26"/>
        <v>14930105.677943181</v>
      </c>
      <c r="Q99" s="290">
        <v>76</v>
      </c>
      <c r="R99" s="290" t="s">
        <v>15</v>
      </c>
      <c r="S99" s="35">
        <f t="shared" si="27"/>
        <v>196448.75892030503</v>
      </c>
      <c r="T99" s="317">
        <f t="shared" si="28"/>
        <v>0</v>
      </c>
      <c r="U99" s="318">
        <f t="shared" si="29"/>
        <v>0</v>
      </c>
      <c r="V99" s="317" t="e">
        <f t="shared" si="30"/>
        <v>#DIV/0!</v>
      </c>
    </row>
    <row r="100" spans="1:22" ht="42" x14ac:dyDescent="0.2">
      <c r="A100" s="261">
        <v>88</v>
      </c>
      <c r="B100" s="292"/>
      <c r="C100" s="287"/>
      <c r="D100" s="195"/>
      <c r="E100" s="287"/>
      <c r="F100" s="287"/>
      <c r="G100" s="35">
        <f t="shared" si="17"/>
        <v>0</v>
      </c>
      <c r="H100" s="290"/>
      <c r="I100" s="291"/>
      <c r="J100" s="35" t="e">
        <f t="shared" si="18"/>
        <v>#DIV/0!</v>
      </c>
      <c r="K100" s="292" t="s">
        <v>296</v>
      </c>
      <c r="L100" s="287">
        <v>2720873.6515691034</v>
      </c>
      <c r="M100" s="195">
        <v>0</v>
      </c>
      <c r="N100" s="287">
        <v>169138.91173126429</v>
      </c>
      <c r="O100" s="287">
        <v>196098.6662186138</v>
      </c>
      <c r="P100" s="35">
        <f t="shared" si="3"/>
        <v>3086111.2295189812</v>
      </c>
      <c r="Q100" s="290">
        <v>1</v>
      </c>
      <c r="R100" s="290" t="s">
        <v>16</v>
      </c>
      <c r="S100" s="35">
        <f t="shared" si="13"/>
        <v>3086111.2295189812</v>
      </c>
      <c r="T100" s="317">
        <f t="shared" si="14"/>
        <v>0</v>
      </c>
      <c r="U100" s="318">
        <f t="shared" si="15"/>
        <v>0</v>
      </c>
      <c r="V100" s="317" t="e">
        <f t="shared" si="16"/>
        <v>#DIV/0!</v>
      </c>
    </row>
    <row r="101" spans="1:22" ht="42" x14ac:dyDescent="0.2">
      <c r="A101" s="261">
        <v>89</v>
      </c>
      <c r="B101" s="292"/>
      <c r="C101" s="287"/>
      <c r="D101" s="195"/>
      <c r="E101" s="287"/>
      <c r="F101" s="287"/>
      <c r="G101" s="35">
        <f t="shared" si="17"/>
        <v>0</v>
      </c>
      <c r="H101" s="290"/>
      <c r="I101" s="291"/>
      <c r="J101" s="35" t="e">
        <f t="shared" si="18"/>
        <v>#DIV/0!</v>
      </c>
      <c r="K101" s="292" t="s">
        <v>315</v>
      </c>
      <c r="L101" s="287">
        <v>8652868.4594945349</v>
      </c>
      <c r="M101" s="195">
        <v>0</v>
      </c>
      <c r="N101" s="287">
        <v>537892.2147850116</v>
      </c>
      <c r="O101" s="287">
        <v>623629.09166820417</v>
      </c>
      <c r="P101" s="35">
        <f t="shared" si="3"/>
        <v>9814389.7659477498</v>
      </c>
      <c r="Q101" s="290">
        <v>22</v>
      </c>
      <c r="R101" s="290" t="s">
        <v>104</v>
      </c>
      <c r="S101" s="35">
        <f t="shared" si="13"/>
        <v>446108.62572489772</v>
      </c>
      <c r="T101" s="317">
        <f t="shared" si="14"/>
        <v>0</v>
      </c>
      <c r="U101" s="318">
        <f t="shared" si="15"/>
        <v>0</v>
      </c>
      <c r="V101" s="317" t="e">
        <f t="shared" si="16"/>
        <v>#DIV/0!</v>
      </c>
    </row>
    <row r="102" spans="1:22" ht="42" x14ac:dyDescent="0.2">
      <c r="A102" s="261">
        <v>90</v>
      </c>
      <c r="B102" s="292"/>
      <c r="C102" s="287"/>
      <c r="D102" s="195"/>
      <c r="E102" s="287"/>
      <c r="F102" s="287"/>
      <c r="G102" s="35">
        <f t="shared" si="17"/>
        <v>0</v>
      </c>
      <c r="H102" s="290"/>
      <c r="I102" s="291"/>
      <c r="J102" s="35" t="e">
        <f t="shared" si="18"/>
        <v>#DIV/0!</v>
      </c>
      <c r="K102" s="292" t="s">
        <v>322</v>
      </c>
      <c r="L102" s="287">
        <v>8064571.4537498653</v>
      </c>
      <c r="M102" s="195">
        <v>0</v>
      </c>
      <c r="N102" s="287">
        <v>501321.6392755491</v>
      </c>
      <c r="O102" s="287">
        <v>581229.38005336886</v>
      </c>
      <c r="P102" s="35">
        <f t="shared" si="3"/>
        <v>9147122.4730787836</v>
      </c>
      <c r="Q102" s="290">
        <v>12</v>
      </c>
      <c r="R102" s="290" t="s">
        <v>15</v>
      </c>
      <c r="S102" s="35">
        <f t="shared" si="13"/>
        <v>762260.20608989859</v>
      </c>
      <c r="T102" s="317">
        <f t="shared" si="14"/>
        <v>0</v>
      </c>
      <c r="U102" s="318">
        <f t="shared" si="15"/>
        <v>0</v>
      </c>
      <c r="V102" s="317" t="e">
        <f t="shared" si="16"/>
        <v>#DIV/0!</v>
      </c>
    </row>
    <row r="103" spans="1:22" x14ac:dyDescent="0.2">
      <c r="A103" s="261">
        <v>91</v>
      </c>
      <c r="B103" s="292"/>
      <c r="C103" s="287"/>
      <c r="D103" s="195"/>
      <c r="E103" s="287"/>
      <c r="F103" s="287"/>
      <c r="G103" s="35">
        <f t="shared" si="17"/>
        <v>0</v>
      </c>
      <c r="H103" s="290"/>
      <c r="I103" s="291"/>
      <c r="J103" s="35" t="e">
        <f t="shared" si="18"/>
        <v>#DIV/0!</v>
      </c>
      <c r="K103" s="292" t="s">
        <v>297</v>
      </c>
      <c r="L103" s="287">
        <v>833420.75813828385</v>
      </c>
      <c r="M103" s="195">
        <v>0</v>
      </c>
      <c r="N103" s="287">
        <v>51808.315305071941</v>
      </c>
      <c r="O103" s="287">
        <v>60066.258121016828</v>
      </c>
      <c r="P103" s="35">
        <f t="shared" si="3"/>
        <v>945295.33156437252</v>
      </c>
      <c r="Q103" s="290">
        <v>1</v>
      </c>
      <c r="R103" s="290" t="s">
        <v>15</v>
      </c>
      <c r="S103" s="35">
        <f t="shared" si="13"/>
        <v>945295.33156437252</v>
      </c>
      <c r="T103" s="317">
        <f t="shared" si="14"/>
        <v>0</v>
      </c>
      <c r="U103" s="318">
        <f t="shared" si="15"/>
        <v>0</v>
      </c>
      <c r="V103" s="317" t="e">
        <f t="shared" si="16"/>
        <v>#DIV/0!</v>
      </c>
    </row>
    <row r="104" spans="1:22" x14ac:dyDescent="0.2">
      <c r="A104" s="261">
        <v>92</v>
      </c>
      <c r="B104" s="292"/>
      <c r="C104" s="297"/>
      <c r="D104" s="195"/>
      <c r="E104" s="297"/>
      <c r="F104" s="297"/>
      <c r="G104" s="35">
        <f t="shared" si="17"/>
        <v>0</v>
      </c>
      <c r="H104" s="290"/>
      <c r="I104" s="291"/>
      <c r="J104" s="35" t="e">
        <f t="shared" si="18"/>
        <v>#DIV/0!</v>
      </c>
      <c r="K104" s="292" t="s">
        <v>319</v>
      </c>
      <c r="L104" s="326">
        <v>6937002.1927392446</v>
      </c>
      <c r="M104" s="195">
        <v>0</v>
      </c>
      <c r="N104" s="297">
        <v>431228.0362157459</v>
      </c>
      <c r="O104" s="297">
        <v>499963.26612493431</v>
      </c>
      <c r="P104" s="35">
        <f t="shared" si="3"/>
        <v>7868193.4950799244</v>
      </c>
      <c r="Q104" s="327">
        <v>8</v>
      </c>
      <c r="R104" s="327" t="s">
        <v>15</v>
      </c>
      <c r="S104" s="35">
        <f t="shared" si="13"/>
        <v>983524.18688499054</v>
      </c>
      <c r="T104" s="317">
        <f t="shared" si="14"/>
        <v>0</v>
      </c>
      <c r="U104" s="318">
        <f t="shared" si="15"/>
        <v>0</v>
      </c>
      <c r="V104" s="317" t="e">
        <f t="shared" si="16"/>
        <v>#DIV/0!</v>
      </c>
    </row>
    <row r="105" spans="1:22" ht="42" x14ac:dyDescent="0.2">
      <c r="A105" s="261">
        <v>93</v>
      </c>
      <c r="B105" s="292"/>
      <c r="C105" s="297"/>
      <c r="D105" s="195"/>
      <c r="E105" s="297"/>
      <c r="F105" s="297"/>
      <c r="G105" s="35">
        <f t="shared" si="17"/>
        <v>0</v>
      </c>
      <c r="H105" s="290"/>
      <c r="I105" s="291"/>
      <c r="J105" s="35" t="e">
        <f t="shared" si="18"/>
        <v>#DIV/0!</v>
      </c>
      <c r="K105" s="292" t="s">
        <v>316</v>
      </c>
      <c r="L105" s="326">
        <v>23017120.349760257</v>
      </c>
      <c r="M105" s="195">
        <v>0</v>
      </c>
      <c r="N105" s="297">
        <v>1430823.7668077224</v>
      </c>
      <c r="O105" s="297">
        <v>1658888.7169304355</v>
      </c>
      <c r="P105" s="35">
        <f t="shared" si="3"/>
        <v>26106832.833498415</v>
      </c>
      <c r="Q105" s="327">
        <v>882</v>
      </c>
      <c r="R105" s="327" t="s">
        <v>283</v>
      </c>
      <c r="S105" s="35">
        <f t="shared" si="13"/>
        <v>29599.58371144945</v>
      </c>
      <c r="T105" s="317">
        <f t="shared" si="14"/>
        <v>0</v>
      </c>
      <c r="U105" s="318">
        <f t="shared" si="15"/>
        <v>0</v>
      </c>
      <c r="V105" s="317" t="e">
        <f t="shared" si="16"/>
        <v>#DIV/0!</v>
      </c>
    </row>
    <row r="106" spans="1:22" x14ac:dyDescent="0.2">
      <c r="A106" s="261">
        <v>94</v>
      </c>
      <c r="B106" s="292"/>
      <c r="C106" s="297"/>
      <c r="D106" s="195"/>
      <c r="E106" s="297"/>
      <c r="F106" s="297"/>
      <c r="G106" s="35">
        <f t="shared" si="17"/>
        <v>0</v>
      </c>
      <c r="H106" s="290"/>
      <c r="I106" s="291"/>
      <c r="J106" s="35" t="e">
        <f t="shared" si="18"/>
        <v>#DIV/0!</v>
      </c>
      <c r="K106" s="292" t="s">
        <v>312</v>
      </c>
      <c r="L106" s="326">
        <v>11177643.109148748</v>
      </c>
      <c r="M106" s="195">
        <v>0</v>
      </c>
      <c r="N106" s="297">
        <v>694840.93467978842</v>
      </c>
      <c r="O106" s="297">
        <v>805594.52068187273</v>
      </c>
      <c r="P106" s="35">
        <f t="shared" si="3"/>
        <v>12678078.564510409</v>
      </c>
      <c r="Q106" s="327">
        <v>77</v>
      </c>
      <c r="R106" s="327" t="s">
        <v>120</v>
      </c>
      <c r="S106" s="35">
        <f t="shared" si="13"/>
        <v>164650.37096766764</v>
      </c>
      <c r="T106" s="317">
        <f t="shared" si="14"/>
        <v>0</v>
      </c>
      <c r="U106" s="318">
        <f t="shared" si="15"/>
        <v>0</v>
      </c>
      <c r="V106" s="317" t="e">
        <f t="shared" si="16"/>
        <v>#DIV/0!</v>
      </c>
    </row>
  </sheetData>
  <mergeCells count="6">
    <mergeCell ref="T3:V3"/>
    <mergeCell ref="A3:A4"/>
    <mergeCell ref="B3:B4"/>
    <mergeCell ref="C3:J3"/>
    <mergeCell ref="K3:K4"/>
    <mergeCell ref="L3:S3"/>
  </mergeCells>
  <pageMargins left="0.19685039370078741" right="0" top="0.59055118110236227" bottom="0.39370078740157483" header="0.31496062992125984" footer="0.31496062992125984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"/>
  <sheetViews>
    <sheetView workbookViewId="0">
      <selection activeCell="E22" activeCellId="1" sqref="B9 E22"/>
    </sheetView>
  </sheetViews>
  <sheetFormatPr defaultColWidth="9.125" defaultRowHeight="21" x14ac:dyDescent="0.45"/>
  <cols>
    <col min="1" max="1" width="9.625" style="6" customWidth="1"/>
    <col min="2" max="2" width="45.625" style="6" customWidth="1"/>
    <col min="3" max="3" width="75.625" style="6" customWidth="1"/>
    <col min="4" max="16384" width="9.125" style="6"/>
  </cols>
  <sheetData>
    <row r="1" spans="1:11" x14ac:dyDescent="0.45">
      <c r="A1" s="259" t="s">
        <v>465</v>
      </c>
    </row>
    <row r="2" spans="1:11" x14ac:dyDescent="0.45">
      <c r="A2" s="6" t="s">
        <v>68</v>
      </c>
    </row>
    <row r="3" spans="1:11" s="10" customFormat="1" x14ac:dyDescent="0.45">
      <c r="A3" s="304" t="s">
        <v>31</v>
      </c>
      <c r="B3" s="304" t="s">
        <v>21</v>
      </c>
      <c r="C3" s="304" t="s">
        <v>28</v>
      </c>
    </row>
    <row r="4" spans="1:11" x14ac:dyDescent="0.45">
      <c r="A4" s="32"/>
      <c r="B4" s="262"/>
      <c r="C4" s="264"/>
      <c r="D4" s="344"/>
      <c r="E4" s="344"/>
      <c r="F4" s="344"/>
      <c r="G4" s="344"/>
      <c r="H4" s="344"/>
      <c r="I4" s="344"/>
      <c r="J4" s="344"/>
      <c r="K4" s="344"/>
    </row>
  </sheetData>
  <pageMargins left="0.39370078740157483" right="0" top="0.59055118110236227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workbookViewId="0">
      <pane xSplit="2" ySplit="5" topLeftCell="L6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5.625" style="265" customWidth="1"/>
    <col min="2" max="2" width="33.125" style="299" customWidth="1"/>
    <col min="3" max="7" width="11.625" style="79" customWidth="1"/>
    <col min="8" max="8" width="7.625" style="79" customWidth="1"/>
    <col min="9" max="9" width="7.625" style="120" customWidth="1"/>
    <col min="10" max="10" width="12.625" style="120" customWidth="1"/>
    <col min="11" max="11" width="33.125" style="299" customWidth="1"/>
    <col min="12" max="16" width="11.625" style="79" customWidth="1"/>
    <col min="17" max="17" width="7.625" style="346" customWidth="1"/>
    <col min="18" max="18" width="7.625" style="347" customWidth="1"/>
    <col min="19" max="19" width="11.625" style="348" customWidth="1"/>
    <col min="20" max="21" width="10.625" style="268" customWidth="1"/>
    <col min="22" max="22" width="11.625" style="268" customWidth="1"/>
    <col min="23" max="16384" width="9.125" style="79"/>
  </cols>
  <sheetData>
    <row r="1" spans="1:22" x14ac:dyDescent="0.45">
      <c r="A1" s="176" t="s">
        <v>466</v>
      </c>
      <c r="C1" s="345"/>
      <c r="D1" s="345"/>
      <c r="E1" s="345"/>
      <c r="F1" s="345"/>
      <c r="G1" s="345"/>
      <c r="H1" s="345"/>
    </row>
    <row r="2" spans="1:22" x14ac:dyDescent="0.45">
      <c r="J2" s="224"/>
      <c r="K2" s="219"/>
      <c r="S2" s="355"/>
      <c r="V2" s="356" t="s">
        <v>18</v>
      </c>
    </row>
    <row r="3" spans="1:22" x14ac:dyDescent="0.45">
      <c r="A3" s="432" t="s">
        <v>31</v>
      </c>
      <c r="B3" s="455" t="s">
        <v>66</v>
      </c>
      <c r="C3" s="459" t="s">
        <v>86</v>
      </c>
      <c r="D3" s="459"/>
      <c r="E3" s="459"/>
      <c r="F3" s="459"/>
      <c r="G3" s="459"/>
      <c r="H3" s="459"/>
      <c r="I3" s="459"/>
      <c r="J3" s="459"/>
      <c r="K3" s="455" t="s">
        <v>23</v>
      </c>
      <c r="L3" s="432" t="s">
        <v>331</v>
      </c>
      <c r="M3" s="432"/>
      <c r="N3" s="432"/>
      <c r="O3" s="432"/>
      <c r="P3" s="432"/>
      <c r="Q3" s="432"/>
      <c r="R3" s="432"/>
      <c r="S3" s="432"/>
      <c r="T3" s="458" t="s">
        <v>7</v>
      </c>
      <c r="U3" s="458"/>
      <c r="V3" s="458"/>
    </row>
    <row r="4" spans="1:22" ht="42" x14ac:dyDescent="0.45">
      <c r="A4" s="432"/>
      <c r="B4" s="455"/>
      <c r="C4" s="257" t="s">
        <v>39</v>
      </c>
      <c r="D4" s="257" t="s">
        <v>40</v>
      </c>
      <c r="E4" s="257" t="s">
        <v>467</v>
      </c>
      <c r="F4" s="257" t="s">
        <v>42</v>
      </c>
      <c r="G4" s="257" t="s">
        <v>468</v>
      </c>
      <c r="H4" s="357" t="s">
        <v>469</v>
      </c>
      <c r="I4" s="258" t="s">
        <v>44</v>
      </c>
      <c r="J4" s="257" t="s">
        <v>45</v>
      </c>
      <c r="K4" s="455"/>
      <c r="L4" s="257" t="s">
        <v>9</v>
      </c>
      <c r="M4" s="257" t="s">
        <v>10</v>
      </c>
      <c r="N4" s="257" t="s">
        <v>3</v>
      </c>
      <c r="O4" s="257" t="s">
        <v>11</v>
      </c>
      <c r="P4" s="257" t="s">
        <v>12</v>
      </c>
      <c r="Q4" s="336" t="s">
        <v>13</v>
      </c>
      <c r="R4" s="358" t="s">
        <v>14</v>
      </c>
      <c r="S4" s="359" t="s">
        <v>22</v>
      </c>
      <c r="T4" s="360" t="s">
        <v>463</v>
      </c>
      <c r="U4" s="361" t="s">
        <v>457</v>
      </c>
      <c r="V4" s="360" t="s">
        <v>470</v>
      </c>
    </row>
    <row r="5" spans="1:22" s="265" customFormat="1" x14ac:dyDescent="0.2">
      <c r="A5" s="362"/>
      <c r="B5" s="193" t="s">
        <v>38</v>
      </c>
      <c r="C5" s="181">
        <f>SUM(C6:C2007)</f>
        <v>544955002.22113359</v>
      </c>
      <c r="D5" s="181">
        <f>SUM(D6:D2007)</f>
        <v>0</v>
      </c>
      <c r="E5" s="181">
        <f>SUM(E6:E2007)</f>
        <v>41536516.394005738</v>
      </c>
      <c r="F5" s="181">
        <f>SUM(F6:F2007)</f>
        <v>48646016.913879067</v>
      </c>
      <c r="G5" s="181">
        <f>SUM(G6:G2007)</f>
        <v>635137535.52901852</v>
      </c>
      <c r="H5" s="363"/>
      <c r="I5" s="340"/>
      <c r="J5" s="181"/>
      <c r="K5" s="193" t="s">
        <v>12</v>
      </c>
      <c r="L5" s="181">
        <f>SUM(L6:L2007)</f>
        <v>524085518.47999996</v>
      </c>
      <c r="M5" s="181">
        <f>SUM(M6:M2007)</f>
        <v>0</v>
      </c>
      <c r="N5" s="181">
        <f>SUM(N6:N2007)</f>
        <v>36483816.979999997</v>
      </c>
      <c r="O5" s="181">
        <f>SUM(O6:O2007)</f>
        <v>66464960.469999999</v>
      </c>
      <c r="P5" s="181">
        <f>SUM(P6:P2007)</f>
        <v>627034295.92999971</v>
      </c>
      <c r="Q5" s="339"/>
      <c r="R5" s="341"/>
      <c r="S5" s="364"/>
      <c r="T5" s="365"/>
      <c r="U5" s="365"/>
      <c r="V5" s="366"/>
    </row>
    <row r="6" spans="1:22" s="265" customFormat="1" x14ac:dyDescent="0.2">
      <c r="A6" s="261">
        <v>1</v>
      </c>
      <c r="B6" s="292" t="s">
        <v>423</v>
      </c>
      <c r="C6" s="287">
        <v>429600296.80963558</v>
      </c>
      <c r="D6" s="349">
        <v>0</v>
      </c>
      <c r="E6" s="287">
        <v>33181652.470154684</v>
      </c>
      <c r="F6" s="287">
        <v>42314731.539374389</v>
      </c>
      <c r="G6" s="289">
        <f>SUM(C6:F6)</f>
        <v>505096680.81916469</v>
      </c>
      <c r="H6" s="290">
        <v>15</v>
      </c>
      <c r="I6" s="261" t="s">
        <v>15</v>
      </c>
      <c r="J6" s="44">
        <f>G6/H6</f>
        <v>33673112.054610983</v>
      </c>
      <c r="K6" s="292" t="s">
        <v>423</v>
      </c>
      <c r="L6" s="287">
        <v>366646772.33075452</v>
      </c>
      <c r="M6" s="288">
        <v>0</v>
      </c>
      <c r="N6" s="287">
        <v>26074993.967501894</v>
      </c>
      <c r="O6" s="287">
        <v>50370045.710857645</v>
      </c>
      <c r="P6" s="289">
        <f>SUM(L6:O6)</f>
        <v>443091812.00911403</v>
      </c>
      <c r="Q6" s="315">
        <v>15</v>
      </c>
      <c r="R6" s="315" t="s">
        <v>15</v>
      </c>
      <c r="S6" s="350">
        <f>P6/Q6</f>
        <v>29539454.133940935</v>
      </c>
      <c r="T6" s="294">
        <f t="shared" ref="T6:U11" si="0">IF(G6=0,0,(P6-G6)/G6)*100</f>
        <v>-12.27584166846856</v>
      </c>
      <c r="U6" s="351">
        <f t="shared" si="0"/>
        <v>0</v>
      </c>
      <c r="V6" s="294">
        <f>IF(J6=0,0,(S6-J6)/J6)*100</f>
        <v>-12.275841668468567</v>
      </c>
    </row>
    <row r="7" spans="1:22" s="265" customFormat="1" ht="63" x14ac:dyDescent="0.2">
      <c r="A7" s="261">
        <v>2</v>
      </c>
      <c r="B7" s="292" t="s">
        <v>382</v>
      </c>
      <c r="C7" s="287">
        <v>18282681.024464607</v>
      </c>
      <c r="D7" s="349">
        <v>0</v>
      </c>
      <c r="E7" s="287">
        <v>1246726.4808160006</v>
      </c>
      <c r="F7" s="287">
        <v>1036567.1570300718</v>
      </c>
      <c r="G7" s="289">
        <f>SUM(C7:F7)</f>
        <v>20565974.662310679</v>
      </c>
      <c r="H7" s="290">
        <v>1</v>
      </c>
      <c r="I7" s="261" t="s">
        <v>15</v>
      </c>
      <c r="J7" s="44">
        <f>G7/H7</f>
        <v>20565974.662310679</v>
      </c>
      <c r="K7" s="292"/>
      <c r="L7" s="287"/>
      <c r="M7" s="288"/>
      <c r="N7" s="287"/>
      <c r="O7" s="287"/>
      <c r="P7" s="289"/>
      <c r="Q7" s="315"/>
      <c r="R7" s="315"/>
      <c r="S7" s="350"/>
      <c r="T7" s="294"/>
      <c r="U7" s="351"/>
      <c r="V7" s="294"/>
    </row>
    <row r="8" spans="1:22" s="265" customFormat="1" ht="42" x14ac:dyDescent="0.2">
      <c r="A8" s="261">
        <v>3</v>
      </c>
      <c r="B8" s="292" t="s">
        <v>392</v>
      </c>
      <c r="C8" s="287">
        <v>15775773.654337604</v>
      </c>
      <c r="D8" s="349">
        <v>0</v>
      </c>
      <c r="E8" s="287">
        <v>1055156.6598853921</v>
      </c>
      <c r="F8" s="287">
        <v>1247171.3206114396</v>
      </c>
      <c r="G8" s="289">
        <f>SUM(C8:F8)</f>
        <v>18078101.634834435</v>
      </c>
      <c r="H8" s="290">
        <v>882</v>
      </c>
      <c r="I8" s="261" t="s">
        <v>283</v>
      </c>
      <c r="J8" s="44">
        <f>G8/H8</f>
        <v>20496.71387169437</v>
      </c>
      <c r="K8" s="323"/>
      <c r="L8" s="287"/>
      <c r="M8" s="288"/>
      <c r="N8" s="287"/>
      <c r="O8" s="287"/>
      <c r="P8" s="289">
        <f>SUM(L8:O8)</f>
        <v>0</v>
      </c>
      <c r="Q8" s="315"/>
      <c r="R8" s="315"/>
      <c r="S8" s="350" t="e">
        <f t="shared" ref="S8:S9" si="1">P8/Q8</f>
        <v>#DIV/0!</v>
      </c>
      <c r="T8" s="294">
        <f t="shared" si="0"/>
        <v>-100</v>
      </c>
      <c r="U8" s="351">
        <f t="shared" si="0"/>
        <v>-100</v>
      </c>
      <c r="V8" s="294" t="e">
        <f>IF(J8=0,0,(S8-J8)/J8)*100</f>
        <v>#DIV/0!</v>
      </c>
    </row>
    <row r="9" spans="1:22" s="265" customFormat="1" x14ac:dyDescent="0.2">
      <c r="A9" s="261">
        <v>4</v>
      </c>
      <c r="B9" s="352" t="s">
        <v>383</v>
      </c>
      <c r="C9" s="287">
        <v>18129495.884511128</v>
      </c>
      <c r="D9" s="349">
        <v>0</v>
      </c>
      <c r="E9" s="287">
        <v>1277671.6218042648</v>
      </c>
      <c r="F9" s="287">
        <v>929903.85158767959</v>
      </c>
      <c r="G9" s="289">
        <f t="shared" ref="G9:G24" si="2">SUM(C9:F9)</f>
        <v>20337071.357903071</v>
      </c>
      <c r="H9" s="290">
        <v>1</v>
      </c>
      <c r="I9" s="261" t="s">
        <v>15</v>
      </c>
      <c r="J9" s="289">
        <f t="shared" ref="J9:J24" si="3">G9/H9</f>
        <v>20337071.357903071</v>
      </c>
      <c r="K9" s="353"/>
      <c r="L9" s="287"/>
      <c r="M9" s="288"/>
      <c r="N9" s="287"/>
      <c r="O9" s="287"/>
      <c r="P9" s="289">
        <f t="shared" ref="P9:P24" si="4">SUM(L9:O9)</f>
        <v>0</v>
      </c>
      <c r="Q9" s="315"/>
      <c r="R9" s="315"/>
      <c r="S9" s="350" t="e">
        <f t="shared" si="1"/>
        <v>#DIV/0!</v>
      </c>
      <c r="T9" s="294">
        <f t="shared" si="0"/>
        <v>-100</v>
      </c>
      <c r="U9" s="351">
        <f t="shared" si="0"/>
        <v>-100</v>
      </c>
      <c r="V9" s="294" t="e">
        <f t="shared" ref="V9:V11" si="5">IF(J9=0,0,(S9-J9)/J9)*100</f>
        <v>#DIV/0!</v>
      </c>
    </row>
    <row r="10" spans="1:22" s="265" customFormat="1" x14ac:dyDescent="0.2">
      <c r="A10" s="261">
        <v>5</v>
      </c>
      <c r="B10" s="292" t="s">
        <v>422</v>
      </c>
      <c r="C10" s="287">
        <v>1126189.057593215</v>
      </c>
      <c r="D10" s="349">
        <v>0</v>
      </c>
      <c r="E10" s="287">
        <v>80901.70009433775</v>
      </c>
      <c r="F10" s="287">
        <v>47606.476347434589</v>
      </c>
      <c r="G10" s="289">
        <f t="shared" si="2"/>
        <v>1254697.2340349874</v>
      </c>
      <c r="H10" s="290">
        <v>1</v>
      </c>
      <c r="I10" s="261" t="s">
        <v>15</v>
      </c>
      <c r="J10" s="289">
        <f t="shared" si="3"/>
        <v>1254697.2340349874</v>
      </c>
      <c r="K10" s="292"/>
      <c r="L10" s="287"/>
      <c r="M10" s="288"/>
      <c r="N10" s="287"/>
      <c r="O10" s="287"/>
      <c r="P10" s="289">
        <f t="shared" si="4"/>
        <v>0</v>
      </c>
      <c r="Q10" s="315"/>
      <c r="R10" s="315"/>
      <c r="S10" s="350" t="e">
        <f t="shared" ref="S10:S11" si="6">P10/Q10</f>
        <v>#DIV/0!</v>
      </c>
      <c r="T10" s="294">
        <f t="shared" si="0"/>
        <v>-100</v>
      </c>
      <c r="U10" s="351">
        <f t="shared" si="0"/>
        <v>-100</v>
      </c>
      <c r="V10" s="294" t="e">
        <f t="shared" si="5"/>
        <v>#DIV/0!</v>
      </c>
    </row>
    <row r="11" spans="1:22" s="265" customFormat="1" x14ac:dyDescent="0.2">
      <c r="A11" s="261">
        <v>6</v>
      </c>
      <c r="B11" s="292" t="s">
        <v>418</v>
      </c>
      <c r="C11" s="287">
        <v>24039261.979371428</v>
      </c>
      <c r="D11" s="349">
        <v>0</v>
      </c>
      <c r="E11" s="287">
        <v>1695314.914895273</v>
      </c>
      <c r="F11" s="287">
        <v>1293551.1354885297</v>
      </c>
      <c r="G11" s="289">
        <f t="shared" si="2"/>
        <v>27028128.029755231</v>
      </c>
      <c r="H11" s="290">
        <v>2</v>
      </c>
      <c r="I11" s="261" t="s">
        <v>15</v>
      </c>
      <c r="J11" s="289">
        <f t="shared" si="3"/>
        <v>13514064.014877615</v>
      </c>
      <c r="K11" s="292"/>
      <c r="L11" s="287"/>
      <c r="M11" s="288"/>
      <c r="N11" s="287"/>
      <c r="O11" s="287"/>
      <c r="P11" s="289">
        <f t="shared" si="4"/>
        <v>0</v>
      </c>
      <c r="Q11" s="315"/>
      <c r="R11" s="315"/>
      <c r="S11" s="350" t="e">
        <f t="shared" si="6"/>
        <v>#DIV/0!</v>
      </c>
      <c r="T11" s="294">
        <f t="shared" si="0"/>
        <v>-100</v>
      </c>
      <c r="U11" s="351">
        <f t="shared" si="0"/>
        <v>-100</v>
      </c>
      <c r="V11" s="294" t="e">
        <f t="shared" si="5"/>
        <v>#DIV/0!</v>
      </c>
    </row>
    <row r="12" spans="1:22" s="265" customFormat="1" ht="21" customHeight="1" x14ac:dyDescent="0.2">
      <c r="A12" s="261">
        <v>7</v>
      </c>
      <c r="B12" s="292" t="s">
        <v>419</v>
      </c>
      <c r="C12" s="287">
        <v>38001303.811220057</v>
      </c>
      <c r="D12" s="349">
        <v>0</v>
      </c>
      <c r="E12" s="287">
        <v>2999092.5463557807</v>
      </c>
      <c r="F12" s="287">
        <v>1776485.4334395251</v>
      </c>
      <c r="G12" s="289">
        <f t="shared" ref="G12:G21" si="7">SUM(C12:F12)</f>
        <v>42776881.791015364</v>
      </c>
      <c r="H12" s="290">
        <v>2</v>
      </c>
      <c r="I12" s="261" t="s">
        <v>122</v>
      </c>
      <c r="J12" s="289">
        <f t="shared" ref="J12:J21" si="8">G12/H12</f>
        <v>21388440.895507682</v>
      </c>
      <c r="K12" s="292"/>
      <c r="L12" s="287"/>
      <c r="M12" s="288"/>
      <c r="N12" s="287"/>
      <c r="O12" s="287"/>
      <c r="P12" s="289">
        <f t="shared" si="4"/>
        <v>0</v>
      </c>
      <c r="Q12" s="315"/>
      <c r="R12" s="315"/>
      <c r="S12" s="350" t="e">
        <f t="shared" ref="S12:S21" si="9">P12/Q12</f>
        <v>#DIV/0!</v>
      </c>
      <c r="T12" s="294">
        <f t="shared" ref="T12:T21" si="10">IF(G12=0,0,(P12-G12)/G12)*100</f>
        <v>-100</v>
      </c>
      <c r="U12" s="351">
        <f t="shared" ref="U12:U21" si="11">IF(H12=0,0,(Q12-H12)/H12)*100</f>
        <v>-100</v>
      </c>
      <c r="V12" s="294" t="e">
        <f t="shared" ref="V12:V21" si="12">IF(J12=0,0,(S12-J12)/J12)*100</f>
        <v>#DIV/0!</v>
      </c>
    </row>
    <row r="13" spans="1:22" s="265" customFormat="1" ht="63" x14ac:dyDescent="0.2">
      <c r="A13" s="261">
        <v>8</v>
      </c>
      <c r="B13" s="292"/>
      <c r="C13" s="287"/>
      <c r="D13" s="349"/>
      <c r="E13" s="287"/>
      <c r="F13" s="287"/>
      <c r="G13" s="289">
        <f t="shared" si="7"/>
        <v>0</v>
      </c>
      <c r="H13" s="354"/>
      <c r="I13" s="261"/>
      <c r="J13" s="289" t="e">
        <f t="shared" si="8"/>
        <v>#DIV/0!</v>
      </c>
      <c r="K13" s="292" t="s">
        <v>421</v>
      </c>
      <c r="L13" s="287">
        <v>19526559.898431465</v>
      </c>
      <c r="M13" s="288">
        <v>0</v>
      </c>
      <c r="N13" s="287">
        <v>1252762.9528444163</v>
      </c>
      <c r="O13" s="287">
        <v>2067748.8973729874</v>
      </c>
      <c r="P13" s="289">
        <f t="shared" si="4"/>
        <v>22847071.748648867</v>
      </c>
      <c r="Q13" s="315">
        <v>1</v>
      </c>
      <c r="R13" s="315" t="s">
        <v>15</v>
      </c>
      <c r="S13" s="350">
        <f t="shared" si="9"/>
        <v>22847071.748648867</v>
      </c>
      <c r="T13" s="294">
        <f t="shared" ref="T13:T20" si="13">IF(G13=0,0,(P13-G13)/G13)*100</f>
        <v>0</v>
      </c>
      <c r="U13" s="351">
        <f t="shared" ref="U13:U20" si="14">IF(H13=0,0,(Q13-H13)/H13)*100</f>
        <v>0</v>
      </c>
      <c r="V13" s="294" t="e">
        <f t="shared" si="12"/>
        <v>#DIV/0!</v>
      </c>
    </row>
    <row r="14" spans="1:22" s="265" customFormat="1" x14ac:dyDescent="0.2">
      <c r="A14" s="261">
        <v>9</v>
      </c>
      <c r="B14" s="292"/>
      <c r="C14" s="287"/>
      <c r="D14" s="349"/>
      <c r="E14" s="287"/>
      <c r="F14" s="287"/>
      <c r="G14" s="289">
        <f t="shared" si="7"/>
        <v>0</v>
      </c>
      <c r="H14" s="354"/>
      <c r="I14" s="261"/>
      <c r="J14" s="289" t="e">
        <f t="shared" si="8"/>
        <v>#DIV/0!</v>
      </c>
      <c r="K14" s="292" t="s">
        <v>420</v>
      </c>
      <c r="L14" s="287">
        <v>10288061.069977123</v>
      </c>
      <c r="M14" s="288">
        <v>0</v>
      </c>
      <c r="N14" s="287">
        <v>642763.49894866103</v>
      </c>
      <c r="O14" s="287">
        <v>849769.46006230416</v>
      </c>
      <c r="P14" s="289">
        <f t="shared" si="4"/>
        <v>11780594.028988089</v>
      </c>
      <c r="Q14" s="315">
        <v>1</v>
      </c>
      <c r="R14" s="315" t="s">
        <v>15</v>
      </c>
      <c r="S14" s="350">
        <f t="shared" si="9"/>
        <v>11780594.028988089</v>
      </c>
      <c r="T14" s="294">
        <f t="shared" si="13"/>
        <v>0</v>
      </c>
      <c r="U14" s="351">
        <f t="shared" si="14"/>
        <v>0</v>
      </c>
      <c r="V14" s="294" t="e">
        <f t="shared" si="12"/>
        <v>#DIV/0!</v>
      </c>
    </row>
    <row r="15" spans="1:22" s="265" customFormat="1" ht="42" x14ac:dyDescent="0.2">
      <c r="A15" s="261">
        <v>10</v>
      </c>
      <c r="B15" s="292"/>
      <c r="C15" s="287"/>
      <c r="D15" s="349"/>
      <c r="E15" s="287"/>
      <c r="F15" s="287"/>
      <c r="G15" s="289">
        <f t="shared" si="7"/>
        <v>0</v>
      </c>
      <c r="H15" s="354"/>
      <c r="I15" s="261"/>
      <c r="J15" s="289" t="e">
        <f t="shared" si="8"/>
        <v>#DIV/0!</v>
      </c>
      <c r="K15" s="292" t="s">
        <v>419</v>
      </c>
      <c r="L15" s="287">
        <v>35484994.04136721</v>
      </c>
      <c r="M15" s="288">
        <v>0</v>
      </c>
      <c r="N15" s="287">
        <v>2391977.213377866</v>
      </c>
      <c r="O15" s="287">
        <v>2830551.5146078351</v>
      </c>
      <c r="P15" s="289">
        <f t="shared" si="4"/>
        <v>40707522.769352905</v>
      </c>
      <c r="Q15" s="315">
        <v>3</v>
      </c>
      <c r="R15" s="315" t="s">
        <v>15</v>
      </c>
      <c r="S15" s="350">
        <f t="shared" si="9"/>
        <v>13569174.256450968</v>
      </c>
      <c r="T15" s="294">
        <f t="shared" si="13"/>
        <v>0</v>
      </c>
      <c r="U15" s="351">
        <f t="shared" si="14"/>
        <v>0</v>
      </c>
      <c r="V15" s="294" t="e">
        <f t="shared" si="12"/>
        <v>#DIV/0!</v>
      </c>
    </row>
    <row r="16" spans="1:22" s="265" customFormat="1" x14ac:dyDescent="0.2">
      <c r="A16" s="261">
        <v>11</v>
      </c>
      <c r="B16" s="292"/>
      <c r="C16" s="287"/>
      <c r="D16" s="349"/>
      <c r="E16" s="287"/>
      <c r="F16" s="287"/>
      <c r="G16" s="289">
        <f t="shared" si="7"/>
        <v>0</v>
      </c>
      <c r="H16" s="354"/>
      <c r="I16" s="261"/>
      <c r="J16" s="289" t="e">
        <f t="shared" si="8"/>
        <v>#DIV/0!</v>
      </c>
      <c r="K16" s="292" t="s">
        <v>418</v>
      </c>
      <c r="L16" s="287">
        <v>8456721.8293430805</v>
      </c>
      <c r="M16" s="288">
        <v>0</v>
      </c>
      <c r="N16" s="287">
        <v>561756.66311854648</v>
      </c>
      <c r="O16" s="287">
        <v>677185.11007500906</v>
      </c>
      <c r="P16" s="289">
        <f t="shared" si="4"/>
        <v>9695663.6025366373</v>
      </c>
      <c r="Q16" s="315">
        <v>2</v>
      </c>
      <c r="R16" s="315" t="s">
        <v>15</v>
      </c>
      <c r="S16" s="350">
        <f t="shared" si="9"/>
        <v>4847831.8012683187</v>
      </c>
      <c r="T16" s="294">
        <f t="shared" si="13"/>
        <v>0</v>
      </c>
      <c r="U16" s="351">
        <f t="shared" si="14"/>
        <v>0</v>
      </c>
      <c r="V16" s="294" t="e">
        <f t="shared" si="12"/>
        <v>#DIV/0!</v>
      </c>
    </row>
    <row r="17" spans="1:22" s="265" customFormat="1" x14ac:dyDescent="0.2">
      <c r="A17" s="261">
        <v>12</v>
      </c>
      <c r="B17" s="292"/>
      <c r="C17" s="287"/>
      <c r="D17" s="349"/>
      <c r="E17" s="287"/>
      <c r="F17" s="287"/>
      <c r="G17" s="289">
        <f t="shared" si="7"/>
        <v>0</v>
      </c>
      <c r="H17" s="354"/>
      <c r="I17" s="261"/>
      <c r="J17" s="289" t="e">
        <f t="shared" si="8"/>
        <v>#DIV/0!</v>
      </c>
      <c r="K17" s="292" t="s">
        <v>386</v>
      </c>
      <c r="L17" s="287">
        <v>18412358.948084947</v>
      </c>
      <c r="M17" s="288">
        <v>0</v>
      </c>
      <c r="N17" s="287">
        <v>1165112.0116419208</v>
      </c>
      <c r="O17" s="287">
        <v>4049909.2986077201</v>
      </c>
      <c r="P17" s="289">
        <f t="shared" si="4"/>
        <v>23627380.258334585</v>
      </c>
      <c r="Q17" s="315">
        <v>2</v>
      </c>
      <c r="R17" s="315" t="s">
        <v>17</v>
      </c>
      <c r="S17" s="350">
        <f t="shared" si="9"/>
        <v>11813690.129167292</v>
      </c>
      <c r="T17" s="294">
        <f t="shared" si="13"/>
        <v>0</v>
      </c>
      <c r="U17" s="351">
        <f t="shared" si="14"/>
        <v>0</v>
      </c>
      <c r="V17" s="294" t="e">
        <f t="shared" si="12"/>
        <v>#DIV/0!</v>
      </c>
    </row>
    <row r="18" spans="1:22" s="265" customFormat="1" x14ac:dyDescent="0.2">
      <c r="A18" s="261">
        <v>13</v>
      </c>
      <c r="B18" s="292"/>
      <c r="C18" s="287"/>
      <c r="D18" s="349"/>
      <c r="E18" s="287"/>
      <c r="F18" s="287"/>
      <c r="G18" s="289">
        <f t="shared" si="7"/>
        <v>0</v>
      </c>
      <c r="H18" s="354"/>
      <c r="I18" s="261"/>
      <c r="J18" s="289" t="e">
        <f t="shared" si="8"/>
        <v>#DIV/0!</v>
      </c>
      <c r="K18" s="292" t="s">
        <v>417</v>
      </c>
      <c r="L18" s="287">
        <v>629305.0889146016</v>
      </c>
      <c r="M18" s="288">
        <v>0</v>
      </c>
      <c r="N18" s="287">
        <v>293996.42074163689</v>
      </c>
      <c r="O18" s="287">
        <v>63115.04921505005</v>
      </c>
      <c r="P18" s="289">
        <f t="shared" si="4"/>
        <v>986416.55887128855</v>
      </c>
      <c r="Q18" s="315">
        <v>12</v>
      </c>
      <c r="R18" s="315" t="s">
        <v>15</v>
      </c>
      <c r="S18" s="350">
        <f t="shared" si="9"/>
        <v>82201.379905940717</v>
      </c>
      <c r="T18" s="294">
        <f t="shared" si="13"/>
        <v>0</v>
      </c>
      <c r="U18" s="351">
        <f t="shared" si="14"/>
        <v>0</v>
      </c>
      <c r="V18" s="294" t="e">
        <f t="shared" si="12"/>
        <v>#DIV/0!</v>
      </c>
    </row>
    <row r="19" spans="1:22" s="265" customFormat="1" ht="42" x14ac:dyDescent="0.2">
      <c r="A19" s="261">
        <v>14</v>
      </c>
      <c r="B19" s="292"/>
      <c r="C19" s="287"/>
      <c r="D19" s="349"/>
      <c r="E19" s="287"/>
      <c r="F19" s="287"/>
      <c r="G19" s="289">
        <f t="shared" si="7"/>
        <v>0</v>
      </c>
      <c r="H19" s="354"/>
      <c r="I19" s="261"/>
      <c r="J19" s="289" t="e">
        <f t="shared" si="8"/>
        <v>#DIV/0!</v>
      </c>
      <c r="K19" s="292" t="s">
        <v>416</v>
      </c>
      <c r="L19" s="287">
        <v>8652868.4594945349</v>
      </c>
      <c r="M19" s="288">
        <v>0</v>
      </c>
      <c r="N19" s="287">
        <v>537892.2147850116</v>
      </c>
      <c r="O19" s="287">
        <v>623629.09166820417</v>
      </c>
      <c r="P19" s="289">
        <f t="shared" si="4"/>
        <v>9814389.7659477498</v>
      </c>
      <c r="Q19" s="315">
        <v>4</v>
      </c>
      <c r="R19" s="315" t="s">
        <v>122</v>
      </c>
      <c r="S19" s="350">
        <f t="shared" si="9"/>
        <v>2453597.4414869375</v>
      </c>
      <c r="T19" s="294">
        <f t="shared" si="13"/>
        <v>0</v>
      </c>
      <c r="U19" s="351">
        <f t="shared" si="14"/>
        <v>0</v>
      </c>
      <c r="V19" s="294" t="e">
        <f t="shared" si="12"/>
        <v>#DIV/0!</v>
      </c>
    </row>
    <row r="20" spans="1:22" s="265" customFormat="1" ht="42" x14ac:dyDescent="0.2">
      <c r="A20" s="261">
        <v>15</v>
      </c>
      <c r="B20" s="292"/>
      <c r="C20" s="287"/>
      <c r="D20" s="349"/>
      <c r="E20" s="287"/>
      <c r="F20" s="287"/>
      <c r="G20" s="289">
        <f t="shared" si="7"/>
        <v>0</v>
      </c>
      <c r="H20" s="354"/>
      <c r="I20" s="261"/>
      <c r="J20" s="289" t="e">
        <f t="shared" si="8"/>
        <v>#DIV/0!</v>
      </c>
      <c r="K20" s="292" t="s">
        <v>389</v>
      </c>
      <c r="L20" s="287">
        <v>8064571.4537498653</v>
      </c>
      <c r="M20" s="288">
        <v>0</v>
      </c>
      <c r="N20" s="287">
        <v>501321.6392755491</v>
      </c>
      <c r="O20" s="287">
        <v>581229.38005336886</v>
      </c>
      <c r="P20" s="289">
        <f t="shared" si="4"/>
        <v>9147122.4730787836</v>
      </c>
      <c r="Q20" s="315">
        <v>1</v>
      </c>
      <c r="R20" s="315" t="s">
        <v>15</v>
      </c>
      <c r="S20" s="350">
        <f t="shared" si="9"/>
        <v>9147122.4730787836</v>
      </c>
      <c r="T20" s="294">
        <f t="shared" si="13"/>
        <v>0</v>
      </c>
      <c r="U20" s="351">
        <f t="shared" si="14"/>
        <v>0</v>
      </c>
      <c r="V20" s="294" t="e">
        <f t="shared" si="12"/>
        <v>#DIV/0!</v>
      </c>
    </row>
    <row r="21" spans="1:22" s="265" customFormat="1" ht="42" x14ac:dyDescent="0.2">
      <c r="A21" s="261">
        <v>16</v>
      </c>
      <c r="B21" s="292"/>
      <c r="C21" s="287"/>
      <c r="D21" s="349"/>
      <c r="E21" s="287"/>
      <c r="F21" s="287"/>
      <c r="G21" s="289">
        <f t="shared" si="7"/>
        <v>0</v>
      </c>
      <c r="H21" s="354"/>
      <c r="I21" s="261"/>
      <c r="J21" s="289" t="e">
        <f t="shared" si="8"/>
        <v>#DIV/0!</v>
      </c>
      <c r="K21" s="292" t="s">
        <v>412</v>
      </c>
      <c r="L21" s="287">
        <v>4285004.1558043007</v>
      </c>
      <c r="M21" s="288">
        <v>0</v>
      </c>
      <c r="N21" s="287">
        <v>316578.64061260084</v>
      </c>
      <c r="O21" s="287">
        <v>226332.1293829768</v>
      </c>
      <c r="P21" s="289">
        <f t="shared" si="4"/>
        <v>4827914.9257998783</v>
      </c>
      <c r="Q21" s="315">
        <v>2</v>
      </c>
      <c r="R21" s="315" t="s">
        <v>15</v>
      </c>
      <c r="S21" s="350">
        <f t="shared" si="9"/>
        <v>2413957.4628999392</v>
      </c>
      <c r="T21" s="294">
        <f t="shared" si="10"/>
        <v>0</v>
      </c>
      <c r="U21" s="351">
        <f t="shared" si="11"/>
        <v>0</v>
      </c>
      <c r="V21" s="294" t="e">
        <f t="shared" si="12"/>
        <v>#DIV/0!</v>
      </c>
    </row>
    <row r="22" spans="1:22" s="265" customFormat="1" ht="42" x14ac:dyDescent="0.2">
      <c r="A22" s="261">
        <v>17</v>
      </c>
      <c r="B22" s="292"/>
      <c r="C22" s="287"/>
      <c r="D22" s="349"/>
      <c r="E22" s="287"/>
      <c r="F22" s="287"/>
      <c r="G22" s="289">
        <f t="shared" si="2"/>
        <v>0</v>
      </c>
      <c r="H22" s="354"/>
      <c r="I22" s="261"/>
      <c r="J22" s="289" t="e">
        <f t="shared" si="3"/>
        <v>#DIV/0!</v>
      </c>
      <c r="K22" s="292" t="s">
        <v>413</v>
      </c>
      <c r="L22" s="287">
        <v>11470447.029694714</v>
      </c>
      <c r="M22" s="288">
        <v>0</v>
      </c>
      <c r="N22" s="287">
        <v>717338.717138462</v>
      </c>
      <c r="O22" s="287">
        <v>971082.60377640917</v>
      </c>
      <c r="P22" s="289">
        <f t="shared" si="4"/>
        <v>13158868.350609584</v>
      </c>
      <c r="Q22" s="315">
        <v>14</v>
      </c>
      <c r="R22" s="315" t="s">
        <v>143</v>
      </c>
      <c r="S22" s="350">
        <f t="shared" ref="S22:S24" si="15">P22/Q22</f>
        <v>939919.16790068452</v>
      </c>
      <c r="T22" s="294">
        <f t="shared" ref="T22:T24" si="16">IF(G22=0,0,(P22-G22)/G22)*100</f>
        <v>0</v>
      </c>
      <c r="U22" s="351">
        <f t="shared" ref="U22:U24" si="17">IF(H22=0,0,(Q22-H22)/H22)*100</f>
        <v>0</v>
      </c>
      <c r="V22" s="294" t="e">
        <f t="shared" ref="V22:V24" si="18">IF(J22=0,0,(S22-J22)/J22)*100</f>
        <v>#DIV/0!</v>
      </c>
    </row>
    <row r="23" spans="1:22" s="265" customFormat="1" ht="42" x14ac:dyDescent="0.2">
      <c r="A23" s="261">
        <v>18</v>
      </c>
      <c r="B23" s="292"/>
      <c r="C23" s="287"/>
      <c r="D23" s="349"/>
      <c r="E23" s="287"/>
      <c r="F23" s="287"/>
      <c r="G23" s="289">
        <f t="shared" si="2"/>
        <v>0</v>
      </c>
      <c r="H23" s="354"/>
      <c r="I23" s="261"/>
      <c r="J23" s="289" t="e">
        <f t="shared" si="3"/>
        <v>#DIV/0!</v>
      </c>
      <c r="K23" s="292" t="s">
        <v>414</v>
      </c>
      <c r="L23" s="287">
        <v>25350520.328967284</v>
      </c>
      <c r="M23" s="288">
        <v>0</v>
      </c>
      <c r="N23" s="287">
        <v>1581427.9137575265</v>
      </c>
      <c r="O23" s="287">
        <v>2510041.0951688224</v>
      </c>
      <c r="P23" s="289">
        <f t="shared" si="4"/>
        <v>29441989.337893631</v>
      </c>
      <c r="Q23" s="315">
        <v>882</v>
      </c>
      <c r="R23" s="315" t="s">
        <v>283</v>
      </c>
      <c r="S23" s="350">
        <f t="shared" si="15"/>
        <v>33380.940292396408</v>
      </c>
      <c r="T23" s="294">
        <f t="shared" si="16"/>
        <v>0</v>
      </c>
      <c r="U23" s="351">
        <f t="shared" si="17"/>
        <v>0</v>
      </c>
      <c r="V23" s="294" t="e">
        <f t="shared" si="18"/>
        <v>#DIV/0!</v>
      </c>
    </row>
    <row r="24" spans="1:22" s="265" customFormat="1" ht="42" x14ac:dyDescent="0.2">
      <c r="A24" s="261">
        <v>19</v>
      </c>
      <c r="B24" s="292"/>
      <c r="C24" s="287"/>
      <c r="D24" s="349"/>
      <c r="E24" s="287"/>
      <c r="F24" s="287"/>
      <c r="G24" s="289">
        <f t="shared" si="2"/>
        <v>0</v>
      </c>
      <c r="H24" s="354"/>
      <c r="I24" s="261"/>
      <c r="J24" s="289" t="e">
        <f t="shared" si="3"/>
        <v>#DIV/0!</v>
      </c>
      <c r="K24" s="292" t="s">
        <v>415</v>
      </c>
      <c r="L24" s="287">
        <v>6817333.8454163428</v>
      </c>
      <c r="M24" s="288">
        <v>0</v>
      </c>
      <c r="N24" s="287">
        <v>445895.12625590485</v>
      </c>
      <c r="O24" s="287">
        <v>644321.12915166363</v>
      </c>
      <c r="P24" s="289">
        <f t="shared" si="4"/>
        <v>7907550.1008239118</v>
      </c>
      <c r="Q24" s="315">
        <v>2</v>
      </c>
      <c r="R24" s="315" t="s">
        <v>15</v>
      </c>
      <c r="S24" s="350">
        <f t="shared" si="15"/>
        <v>3953775.0504119559</v>
      </c>
      <c r="T24" s="294">
        <f t="shared" si="16"/>
        <v>0</v>
      </c>
      <c r="U24" s="351">
        <f t="shared" si="17"/>
        <v>0</v>
      </c>
      <c r="V24" s="294" t="e">
        <f t="shared" si="18"/>
        <v>#DIV/0!</v>
      </c>
    </row>
  </sheetData>
  <mergeCells count="6">
    <mergeCell ref="L3:S3"/>
    <mergeCell ref="T3:V3"/>
    <mergeCell ref="A3:A4"/>
    <mergeCell ref="C3:J3"/>
    <mergeCell ref="B3:B4"/>
    <mergeCell ref="K3:K4"/>
  </mergeCells>
  <pageMargins left="0" right="0" top="0.59055118110236227" bottom="0.39370078740157483" header="0.31496062992125984" footer="0.31496062992125984"/>
  <pageSetup paperSize="9" scale="4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4"/>
  <sheetViews>
    <sheetView workbookViewId="0">
      <selection activeCell="E22" activeCellId="1" sqref="B9 E22"/>
    </sheetView>
  </sheetViews>
  <sheetFormatPr defaultColWidth="9.125" defaultRowHeight="21" x14ac:dyDescent="0.45"/>
  <cols>
    <col min="1" max="1" width="9" style="10" customWidth="1"/>
    <col min="2" max="2" width="45.625" style="6" customWidth="1"/>
    <col min="3" max="3" width="70.625" style="6" customWidth="1"/>
    <col min="4" max="16384" width="9.125" style="6"/>
  </cols>
  <sheetData>
    <row r="1" spans="1:3" x14ac:dyDescent="0.45">
      <c r="A1" s="302" t="s">
        <v>471</v>
      </c>
    </row>
    <row r="2" spans="1:3" x14ac:dyDescent="0.45">
      <c r="A2" s="303" t="s">
        <v>69</v>
      </c>
    </row>
    <row r="3" spans="1:3" x14ac:dyDescent="0.45">
      <c r="A3" s="304" t="s">
        <v>31</v>
      </c>
      <c r="B3" s="304" t="s">
        <v>23</v>
      </c>
      <c r="C3" s="304" t="s">
        <v>28</v>
      </c>
    </row>
    <row r="4" spans="1:3" x14ac:dyDescent="0.45">
      <c r="A4" s="32"/>
      <c r="B4" s="367"/>
      <c r="C4" s="368"/>
    </row>
  </sheetData>
  <pageMargins left="0.19685039370078741" right="0" top="0.59055118110236227" bottom="0.3937007874015748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D17"/>
  <sheetViews>
    <sheetView zoomScaleNormal="100" workbookViewId="0">
      <pane xSplit="1" ySplit="7" topLeftCell="AB8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28.625" style="79" customWidth="1"/>
    <col min="2" max="2" width="7.625" style="79" customWidth="1"/>
    <col min="3" max="4" width="11.625" style="79" customWidth="1"/>
    <col min="5" max="5" width="10.625" style="79" customWidth="1"/>
    <col min="6" max="6" width="10.625" style="120" customWidth="1"/>
    <col min="7" max="10" width="10.625" style="79" customWidth="1"/>
    <col min="11" max="11" width="10.625" style="120" customWidth="1"/>
    <col min="12" max="12" width="10.625" style="79" customWidth="1"/>
    <col min="13" max="13" width="28.625" style="79" customWidth="1"/>
    <col min="14" max="14" width="7.625" style="79" customWidth="1"/>
    <col min="15" max="15" width="11.625" style="79" customWidth="1"/>
    <col min="16" max="17" width="10.625" style="79" customWidth="1"/>
    <col min="18" max="18" width="9.625" style="79" customWidth="1"/>
    <col min="19" max="19" width="10.625" style="120" customWidth="1"/>
    <col min="20" max="24" width="10.625" style="79" customWidth="1"/>
    <col min="25" max="25" width="9.625" style="79" customWidth="1"/>
    <col min="26" max="26" width="10.625" style="120" customWidth="1"/>
    <col min="27" max="27" width="10.625" style="79" customWidth="1"/>
    <col min="28" max="30" width="9.625" style="79" customWidth="1"/>
    <col min="31" max="32" width="9.125" style="79"/>
    <col min="33" max="33" width="35.125" style="79" customWidth="1"/>
    <col min="34" max="16384" width="9.125" style="79"/>
  </cols>
  <sheetData>
    <row r="1" spans="1:30" x14ac:dyDescent="0.45">
      <c r="A1" s="78" t="s">
        <v>472</v>
      </c>
    </row>
    <row r="2" spans="1:30" x14ac:dyDescent="0.45">
      <c r="A2" s="384"/>
      <c r="B2" s="385"/>
      <c r="C2" s="385"/>
      <c r="D2" s="385"/>
      <c r="E2" s="385"/>
      <c r="F2" s="386"/>
      <c r="G2" s="385"/>
      <c r="H2" s="385"/>
      <c r="I2" s="385"/>
      <c r="J2" s="385"/>
      <c r="K2" s="386"/>
      <c r="L2" s="387"/>
      <c r="M2" s="387"/>
      <c r="N2" s="387"/>
      <c r="O2" s="385"/>
      <c r="P2" s="385"/>
      <c r="Q2" s="385"/>
      <c r="R2" s="385"/>
      <c r="S2" s="386"/>
      <c r="T2" s="385"/>
      <c r="U2" s="385"/>
      <c r="V2" s="385"/>
      <c r="W2" s="385"/>
      <c r="X2" s="385"/>
      <c r="Y2" s="385"/>
      <c r="Z2" s="386"/>
      <c r="AA2" s="387"/>
      <c r="AB2" s="385"/>
      <c r="AC2" s="385"/>
      <c r="AD2" s="387" t="s">
        <v>18</v>
      </c>
    </row>
    <row r="3" spans="1:30" ht="21" customHeight="1" x14ac:dyDescent="0.45">
      <c r="A3" s="460" t="s">
        <v>225</v>
      </c>
      <c r="B3" s="461" t="s">
        <v>226</v>
      </c>
      <c r="C3" s="462" t="s">
        <v>257</v>
      </c>
      <c r="D3" s="462"/>
      <c r="E3" s="462"/>
      <c r="F3" s="462"/>
      <c r="G3" s="462"/>
      <c r="H3" s="462"/>
      <c r="I3" s="462"/>
      <c r="J3" s="462"/>
      <c r="K3" s="462"/>
      <c r="L3" s="462"/>
      <c r="M3" s="461" t="s">
        <v>19</v>
      </c>
      <c r="N3" s="461" t="s">
        <v>201</v>
      </c>
      <c r="O3" s="462" t="s">
        <v>425</v>
      </c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0" t="s">
        <v>7</v>
      </c>
      <c r="AC3" s="460"/>
      <c r="AD3" s="460"/>
    </row>
    <row r="4" spans="1:30" x14ac:dyDescent="0.45">
      <c r="A4" s="460"/>
      <c r="B4" s="461"/>
      <c r="C4" s="462" t="s">
        <v>24</v>
      </c>
      <c r="D4" s="462"/>
      <c r="E4" s="462"/>
      <c r="F4" s="462"/>
      <c r="G4" s="462" t="s">
        <v>25</v>
      </c>
      <c r="H4" s="462"/>
      <c r="I4" s="462"/>
      <c r="J4" s="462"/>
      <c r="K4" s="462"/>
      <c r="L4" s="460" t="s">
        <v>468</v>
      </c>
      <c r="M4" s="461"/>
      <c r="N4" s="461"/>
      <c r="O4" s="462" t="s">
        <v>24</v>
      </c>
      <c r="P4" s="462"/>
      <c r="Q4" s="462"/>
      <c r="R4" s="462"/>
      <c r="S4" s="462"/>
      <c r="T4" s="462" t="s">
        <v>25</v>
      </c>
      <c r="U4" s="462"/>
      <c r="V4" s="462"/>
      <c r="W4" s="462"/>
      <c r="X4" s="462"/>
      <c r="Y4" s="462"/>
      <c r="Z4" s="462"/>
      <c r="AA4" s="460" t="s">
        <v>12</v>
      </c>
      <c r="AB4" s="460" t="s">
        <v>47</v>
      </c>
      <c r="AC4" s="460" t="s">
        <v>48</v>
      </c>
      <c r="AD4" s="460" t="s">
        <v>46</v>
      </c>
    </row>
    <row r="5" spans="1:30" ht="105" x14ac:dyDescent="0.45">
      <c r="A5" s="460"/>
      <c r="B5" s="461"/>
      <c r="C5" s="89" t="s">
        <v>227</v>
      </c>
      <c r="D5" s="89" t="s">
        <v>228</v>
      </c>
      <c r="E5" s="89" t="s">
        <v>229</v>
      </c>
      <c r="F5" s="89" t="s">
        <v>473</v>
      </c>
      <c r="G5" s="89" t="s">
        <v>230</v>
      </c>
      <c r="H5" s="89" t="s">
        <v>231</v>
      </c>
      <c r="I5" s="89" t="s">
        <v>232</v>
      </c>
      <c r="J5" s="89" t="s">
        <v>233</v>
      </c>
      <c r="K5" s="89" t="s">
        <v>234</v>
      </c>
      <c r="L5" s="460"/>
      <c r="M5" s="461"/>
      <c r="N5" s="461"/>
      <c r="O5" s="89" t="s">
        <v>235</v>
      </c>
      <c r="P5" s="89" t="s">
        <v>236</v>
      </c>
      <c r="Q5" s="89" t="s">
        <v>237</v>
      </c>
      <c r="R5" s="89" t="s">
        <v>238</v>
      </c>
      <c r="S5" s="89" t="s">
        <v>239</v>
      </c>
      <c r="T5" s="89" t="s">
        <v>240</v>
      </c>
      <c r="U5" s="89" t="s">
        <v>241</v>
      </c>
      <c r="V5" s="89" t="s">
        <v>242</v>
      </c>
      <c r="W5" s="89" t="s">
        <v>243</v>
      </c>
      <c r="X5" s="89" t="s">
        <v>244</v>
      </c>
      <c r="Y5" s="89" t="s">
        <v>245</v>
      </c>
      <c r="Z5" s="89" t="s">
        <v>246</v>
      </c>
      <c r="AA5" s="460"/>
      <c r="AB5" s="460"/>
      <c r="AC5" s="460"/>
      <c r="AD5" s="460"/>
    </row>
    <row r="6" spans="1:30" x14ac:dyDescent="0.45">
      <c r="A6" s="369"/>
      <c r="B6" s="370"/>
      <c r="C6" s="370" t="s">
        <v>247</v>
      </c>
      <c r="D6" s="370" t="s">
        <v>248</v>
      </c>
      <c r="E6" s="370" t="s">
        <v>249</v>
      </c>
      <c r="F6" s="369"/>
      <c r="G6" s="370" t="s">
        <v>250</v>
      </c>
      <c r="H6" s="370" t="s">
        <v>251</v>
      </c>
      <c r="I6" s="370" t="s">
        <v>252</v>
      </c>
      <c r="J6" s="370" t="s">
        <v>253</v>
      </c>
      <c r="K6" s="369"/>
      <c r="L6" s="370"/>
      <c r="M6" s="369"/>
      <c r="N6" s="370"/>
      <c r="O6" s="370" t="s">
        <v>212</v>
      </c>
      <c r="P6" s="370" t="s">
        <v>254</v>
      </c>
      <c r="Q6" s="370">
        <v>5106</v>
      </c>
      <c r="R6" s="370"/>
      <c r="S6" s="369"/>
      <c r="T6" s="370" t="s">
        <v>213</v>
      </c>
      <c r="U6" s="370" t="s">
        <v>214</v>
      </c>
      <c r="V6" s="370" t="s">
        <v>215</v>
      </c>
      <c r="W6" s="370">
        <v>5107</v>
      </c>
      <c r="X6" s="370">
        <v>5101</v>
      </c>
      <c r="Y6" s="370"/>
      <c r="Z6" s="369"/>
      <c r="AA6" s="370" t="s">
        <v>216</v>
      </c>
      <c r="AB6" s="370"/>
      <c r="AC6" s="370"/>
      <c r="AD6" s="370"/>
    </row>
    <row r="7" spans="1:30" x14ac:dyDescent="0.45">
      <c r="A7" s="371" t="s">
        <v>38</v>
      </c>
      <c r="B7" s="372"/>
      <c r="C7" s="388">
        <f t="shared" ref="C7:L7" si="0">SUM(C9:C1918)</f>
        <v>348482455.18000001</v>
      </c>
      <c r="D7" s="388">
        <f t="shared" si="0"/>
        <v>46172727.130000003</v>
      </c>
      <c r="E7" s="388">
        <f t="shared" si="0"/>
        <v>0</v>
      </c>
      <c r="F7" s="388">
        <f t="shared" si="0"/>
        <v>394655182.30999994</v>
      </c>
      <c r="G7" s="388">
        <f t="shared" si="0"/>
        <v>121703767.57000001</v>
      </c>
      <c r="H7" s="388">
        <f t="shared" si="0"/>
        <v>48417069.360000007</v>
      </c>
      <c r="I7" s="388">
        <f t="shared" si="0"/>
        <v>18009998.91</v>
      </c>
      <c r="J7" s="388">
        <f t="shared" si="0"/>
        <v>13599750.09</v>
      </c>
      <c r="K7" s="388">
        <f t="shared" si="0"/>
        <v>201730585.93000001</v>
      </c>
      <c r="L7" s="388">
        <f t="shared" si="0"/>
        <v>596385768.24000001</v>
      </c>
      <c r="M7" s="371" t="s">
        <v>12</v>
      </c>
      <c r="N7" s="372"/>
      <c r="O7" s="388">
        <f t="shared" ref="O7:AA7" si="1">SUM(O9:O1918)</f>
        <v>348718832.81</v>
      </c>
      <c r="P7" s="388">
        <f t="shared" si="1"/>
        <v>55456231.57</v>
      </c>
      <c r="Q7" s="388">
        <f t="shared" si="1"/>
        <v>0</v>
      </c>
      <c r="R7" s="388">
        <f t="shared" si="1"/>
        <v>0</v>
      </c>
      <c r="S7" s="388">
        <f t="shared" si="1"/>
        <v>404175064.38</v>
      </c>
      <c r="T7" s="388">
        <f t="shared" si="1"/>
        <v>118552547.97</v>
      </c>
      <c r="U7" s="388">
        <f t="shared" si="1"/>
        <v>30447370.060000002</v>
      </c>
      <c r="V7" s="388">
        <f t="shared" si="1"/>
        <v>14283323.710000001</v>
      </c>
      <c r="W7" s="388">
        <f t="shared" si="1"/>
        <v>256000</v>
      </c>
      <c r="X7" s="388">
        <f t="shared" si="1"/>
        <v>12974254.960000001</v>
      </c>
      <c r="Y7" s="388">
        <f t="shared" si="1"/>
        <v>0</v>
      </c>
      <c r="Z7" s="388">
        <f t="shared" si="1"/>
        <v>176513496.69999999</v>
      </c>
      <c r="AA7" s="388">
        <f t="shared" si="1"/>
        <v>580688561.07999992</v>
      </c>
      <c r="AB7" s="373">
        <f>IF(F7=0,0,(S7-F7)/F7)*100</f>
        <v>2.4122024736323433</v>
      </c>
      <c r="AC7" s="373">
        <f>IF(K7=0,0,(Z7-K7)/K7)*100</f>
        <v>-12.500379708781633</v>
      </c>
      <c r="AD7" s="373">
        <f>IF(L7=0,0,(AA7-L7)/L7)*100</f>
        <v>-2.6320559604103684</v>
      </c>
    </row>
    <row r="8" spans="1:30" s="378" customFormat="1" x14ac:dyDescent="0.45">
      <c r="A8" s="374" t="s">
        <v>255</v>
      </c>
      <c r="B8" s="375"/>
      <c r="C8" s="376"/>
      <c r="D8" s="376"/>
      <c r="E8" s="376"/>
      <c r="F8" s="377"/>
      <c r="G8" s="376"/>
      <c r="H8" s="376"/>
      <c r="I8" s="376"/>
      <c r="J8" s="376"/>
      <c r="K8" s="377"/>
      <c r="L8" s="376"/>
      <c r="M8" s="374" t="s">
        <v>255</v>
      </c>
      <c r="N8" s="375"/>
      <c r="O8" s="376"/>
      <c r="P8" s="376"/>
      <c r="Q8" s="376"/>
      <c r="R8" s="376"/>
      <c r="S8" s="377"/>
      <c r="T8" s="376"/>
      <c r="U8" s="376"/>
      <c r="V8" s="376"/>
      <c r="W8" s="376"/>
      <c r="X8" s="376"/>
      <c r="Y8" s="376"/>
      <c r="Z8" s="377"/>
      <c r="AA8" s="376"/>
      <c r="AB8" s="376"/>
      <c r="AC8" s="376"/>
      <c r="AD8" s="376"/>
    </row>
    <row r="9" spans="1:30" x14ac:dyDescent="0.45">
      <c r="A9" s="109" t="s">
        <v>74</v>
      </c>
      <c r="B9" s="105">
        <v>701500008</v>
      </c>
      <c r="C9" s="379">
        <v>38154854.409999996</v>
      </c>
      <c r="D9" s="106">
        <v>1241411.02</v>
      </c>
      <c r="E9" s="106">
        <v>0</v>
      </c>
      <c r="F9" s="107">
        <f t="shared" ref="F9:F15" si="2">SUM(C9:E9)</f>
        <v>39396265.43</v>
      </c>
      <c r="G9" s="379">
        <v>6074833.4199999999</v>
      </c>
      <c r="H9" s="379">
        <v>978064.54</v>
      </c>
      <c r="I9" s="379">
        <v>3649380.55</v>
      </c>
      <c r="J9" s="379">
        <v>326307</v>
      </c>
      <c r="K9" s="107">
        <f t="shared" ref="K9:K15" si="3">SUM(G9:J9)</f>
        <v>11028585.51</v>
      </c>
      <c r="L9" s="107">
        <f t="shared" ref="L9:L15" si="4">F9+K9</f>
        <v>50424850.939999998</v>
      </c>
      <c r="M9" s="109" t="s">
        <v>74</v>
      </c>
      <c r="N9" s="105">
        <v>701500008</v>
      </c>
      <c r="O9" s="287">
        <v>37605191.810000002</v>
      </c>
      <c r="P9" s="106">
        <v>1247112.04</v>
      </c>
      <c r="Q9" s="106">
        <v>0</v>
      </c>
      <c r="R9" s="106">
        <v>0</v>
      </c>
      <c r="S9" s="107">
        <f t="shared" ref="S9:S15" si="5">SUM(O9:R9)</f>
        <v>38852303.850000001</v>
      </c>
      <c r="T9" s="287">
        <v>5723189.7400000002</v>
      </c>
      <c r="U9" s="287">
        <v>461428.1</v>
      </c>
      <c r="V9" s="287">
        <v>1327916</v>
      </c>
      <c r="W9" s="106">
        <v>0</v>
      </c>
      <c r="X9" s="106">
        <v>183574</v>
      </c>
      <c r="Y9" s="287">
        <v>0</v>
      </c>
      <c r="Z9" s="107">
        <f t="shared" ref="Z9:Z15" si="6">SUM(T9:Y9)</f>
        <v>7696107.8399999999</v>
      </c>
      <c r="AA9" s="107">
        <f t="shared" ref="AA9:AA15" si="7">S9+Z9</f>
        <v>46548411.689999998</v>
      </c>
      <c r="AB9" s="380">
        <f t="shared" ref="AB9:AB15" si="8">IF(F9=0,0,(S9-F9)/F9)*100</f>
        <v>-1.3807440224671017</v>
      </c>
      <c r="AC9" s="380">
        <f t="shared" ref="AC9:AD15" si="9">IF(K9=0,0,(Z9-K9)/K9)*100</f>
        <v>-30.216727856698643</v>
      </c>
      <c r="AD9" s="380">
        <f t="shared" si="9"/>
        <v>-7.6875571820976418</v>
      </c>
    </row>
    <row r="10" spans="1:30" x14ac:dyDescent="0.45">
      <c r="A10" s="109" t="s">
        <v>281</v>
      </c>
      <c r="B10" s="105">
        <v>701500031</v>
      </c>
      <c r="C10" s="379">
        <v>161070</v>
      </c>
      <c r="D10" s="106">
        <v>156916.57999999999</v>
      </c>
      <c r="E10" s="106">
        <v>0</v>
      </c>
      <c r="F10" s="107">
        <f t="shared" si="2"/>
        <v>317986.57999999996</v>
      </c>
      <c r="G10" s="379">
        <v>433885.91</v>
      </c>
      <c r="H10" s="379">
        <v>172125</v>
      </c>
      <c r="I10" s="379">
        <v>182367</v>
      </c>
      <c r="J10" s="379">
        <v>58137</v>
      </c>
      <c r="K10" s="107">
        <f t="shared" si="3"/>
        <v>846514.90999999992</v>
      </c>
      <c r="L10" s="107">
        <f t="shared" si="4"/>
        <v>1164501.4899999998</v>
      </c>
      <c r="M10" s="109" t="s">
        <v>281</v>
      </c>
      <c r="N10" s="105">
        <v>701500031</v>
      </c>
      <c r="O10" s="287">
        <v>168600</v>
      </c>
      <c r="P10" s="106">
        <v>214859.21</v>
      </c>
      <c r="Q10" s="106">
        <v>0</v>
      </c>
      <c r="R10" s="106">
        <v>0</v>
      </c>
      <c r="S10" s="107">
        <f t="shared" si="5"/>
        <v>383459.20999999996</v>
      </c>
      <c r="T10" s="287">
        <v>1060733.79</v>
      </c>
      <c r="U10" s="287">
        <v>411710.2</v>
      </c>
      <c r="V10" s="287">
        <v>533786</v>
      </c>
      <c r="W10" s="106">
        <v>0</v>
      </c>
      <c r="X10" s="106">
        <v>46039</v>
      </c>
      <c r="Y10" s="287">
        <v>0</v>
      </c>
      <c r="Z10" s="107">
        <f t="shared" si="6"/>
        <v>2052268.99</v>
      </c>
      <c r="AA10" s="107">
        <f t="shared" si="7"/>
        <v>2435728.2000000002</v>
      </c>
      <c r="AB10" s="380">
        <f t="shared" si="8"/>
        <v>20.589746271682287</v>
      </c>
      <c r="AC10" s="380">
        <f t="shared" si="9"/>
        <v>142.43742971993254</v>
      </c>
      <c r="AD10" s="380">
        <f t="shared" si="9"/>
        <v>109.16488479546736</v>
      </c>
    </row>
    <row r="11" spans="1:30" x14ac:dyDescent="0.45">
      <c r="A11" s="109" t="s">
        <v>75</v>
      </c>
      <c r="B11" s="105">
        <v>701500009</v>
      </c>
      <c r="C11" s="379">
        <v>50541490.189999998</v>
      </c>
      <c r="D11" s="106">
        <v>1724237.37</v>
      </c>
      <c r="E11" s="106">
        <v>0</v>
      </c>
      <c r="F11" s="107">
        <f t="shared" si="2"/>
        <v>52265727.559999995</v>
      </c>
      <c r="G11" s="379">
        <v>7627212.6200000001</v>
      </c>
      <c r="H11" s="379">
        <v>3312223.52</v>
      </c>
      <c r="I11" s="379">
        <v>1396400.15</v>
      </c>
      <c r="J11" s="379">
        <v>421781.5</v>
      </c>
      <c r="K11" s="107">
        <f t="shared" si="3"/>
        <v>12757617.790000001</v>
      </c>
      <c r="L11" s="107">
        <f t="shared" si="4"/>
        <v>65023345.349999994</v>
      </c>
      <c r="M11" s="109" t="s">
        <v>75</v>
      </c>
      <c r="N11" s="105">
        <v>701500009</v>
      </c>
      <c r="O11" s="287">
        <v>50115903.939999998</v>
      </c>
      <c r="P11" s="106">
        <v>2096579.93</v>
      </c>
      <c r="Q11" s="106">
        <v>0</v>
      </c>
      <c r="R11" s="106">
        <v>0</v>
      </c>
      <c r="S11" s="107">
        <f t="shared" si="5"/>
        <v>52212483.869999997</v>
      </c>
      <c r="T11" s="287">
        <v>7066370.6299999999</v>
      </c>
      <c r="U11" s="287">
        <v>1664157.4</v>
      </c>
      <c r="V11" s="287">
        <v>1382438.71</v>
      </c>
      <c r="W11" s="106">
        <v>0</v>
      </c>
      <c r="X11" s="106">
        <v>280158</v>
      </c>
      <c r="Y11" s="287">
        <v>0</v>
      </c>
      <c r="Z11" s="107">
        <f t="shared" si="6"/>
        <v>10393124.739999998</v>
      </c>
      <c r="AA11" s="107">
        <f t="shared" si="7"/>
        <v>62605608.609999999</v>
      </c>
      <c r="AB11" s="380">
        <f t="shared" si="8"/>
        <v>-0.10187113522695142</v>
      </c>
      <c r="AC11" s="380">
        <f t="shared" si="9"/>
        <v>-18.533969969326087</v>
      </c>
      <c r="AD11" s="380">
        <f t="shared" si="9"/>
        <v>-3.7182595373801308</v>
      </c>
    </row>
    <row r="12" spans="1:30" x14ac:dyDescent="0.45">
      <c r="A12" s="109" t="s">
        <v>76</v>
      </c>
      <c r="B12" s="105">
        <v>701500019</v>
      </c>
      <c r="C12" s="379">
        <v>7636799.29</v>
      </c>
      <c r="D12" s="106">
        <v>238708.72</v>
      </c>
      <c r="E12" s="106">
        <v>0</v>
      </c>
      <c r="F12" s="107">
        <f t="shared" si="2"/>
        <v>7875508.0099999998</v>
      </c>
      <c r="G12" s="379">
        <v>1716083.54</v>
      </c>
      <c r="H12" s="379">
        <v>5311742.78</v>
      </c>
      <c r="I12" s="379">
        <v>1563459.99</v>
      </c>
      <c r="J12" s="379">
        <v>106700.5</v>
      </c>
      <c r="K12" s="107">
        <f t="shared" si="3"/>
        <v>8697986.8100000005</v>
      </c>
      <c r="L12" s="107">
        <f t="shared" si="4"/>
        <v>16573494.82</v>
      </c>
      <c r="M12" s="109" t="s">
        <v>76</v>
      </c>
      <c r="N12" s="105">
        <v>701500019</v>
      </c>
      <c r="O12" s="287">
        <v>7956982.2599999998</v>
      </c>
      <c r="P12" s="106">
        <v>395826.87</v>
      </c>
      <c r="Q12" s="106">
        <v>0</v>
      </c>
      <c r="R12" s="106">
        <v>0</v>
      </c>
      <c r="S12" s="107">
        <f t="shared" si="5"/>
        <v>8352809.1299999999</v>
      </c>
      <c r="T12" s="287">
        <v>1802117.93</v>
      </c>
      <c r="U12" s="287">
        <v>1350003.48</v>
      </c>
      <c r="V12" s="287">
        <v>172610</v>
      </c>
      <c r="W12" s="106">
        <v>256000</v>
      </c>
      <c r="X12" s="106">
        <v>170721.75</v>
      </c>
      <c r="Y12" s="287">
        <v>0</v>
      </c>
      <c r="Z12" s="107">
        <f t="shared" si="6"/>
        <v>3751453.16</v>
      </c>
      <c r="AA12" s="107">
        <f t="shared" si="7"/>
        <v>12104262.289999999</v>
      </c>
      <c r="AB12" s="380">
        <f t="shared" si="8"/>
        <v>6.0605756402500326</v>
      </c>
      <c r="AC12" s="380">
        <f t="shared" si="9"/>
        <v>-56.869868373598976</v>
      </c>
      <c r="AD12" s="380">
        <f t="shared" si="9"/>
        <v>-26.966144307758029</v>
      </c>
    </row>
    <row r="13" spans="1:30" x14ac:dyDescent="0.45">
      <c r="A13" s="109" t="s">
        <v>77</v>
      </c>
      <c r="B13" s="105">
        <v>701500007</v>
      </c>
      <c r="C13" s="379">
        <v>50544180.109999999</v>
      </c>
      <c r="D13" s="106">
        <v>23454873.629999999</v>
      </c>
      <c r="E13" s="106">
        <v>0</v>
      </c>
      <c r="F13" s="107">
        <f t="shared" si="2"/>
        <v>73999053.739999995</v>
      </c>
      <c r="G13" s="379">
        <v>20428176.699999999</v>
      </c>
      <c r="H13" s="379">
        <v>2014884.9</v>
      </c>
      <c r="I13" s="379">
        <v>4699370.63</v>
      </c>
      <c r="J13" s="379">
        <v>296243.25</v>
      </c>
      <c r="K13" s="107">
        <f t="shared" si="3"/>
        <v>27438675.479999997</v>
      </c>
      <c r="L13" s="107">
        <f t="shared" si="4"/>
        <v>101437729.22</v>
      </c>
      <c r="M13" s="109" t="s">
        <v>77</v>
      </c>
      <c r="N13" s="105">
        <v>701500007</v>
      </c>
      <c r="O13" s="287">
        <v>51459676.189999998</v>
      </c>
      <c r="P13" s="106">
        <v>25323451.239999998</v>
      </c>
      <c r="Q13" s="106">
        <v>0</v>
      </c>
      <c r="R13" s="106">
        <v>0</v>
      </c>
      <c r="S13" s="107">
        <f t="shared" si="5"/>
        <v>76783127.429999992</v>
      </c>
      <c r="T13" s="287">
        <v>17611310.859999999</v>
      </c>
      <c r="U13" s="287">
        <v>1485070.18</v>
      </c>
      <c r="V13" s="287">
        <v>599238</v>
      </c>
      <c r="W13" s="106">
        <v>0</v>
      </c>
      <c r="X13" s="106">
        <v>206055.75</v>
      </c>
      <c r="Y13" s="287">
        <v>0</v>
      </c>
      <c r="Z13" s="107">
        <f t="shared" si="6"/>
        <v>19901674.789999999</v>
      </c>
      <c r="AA13" s="107">
        <f t="shared" si="7"/>
        <v>96684802.219999999</v>
      </c>
      <c r="AB13" s="380">
        <f t="shared" si="8"/>
        <v>3.7623098530178556</v>
      </c>
      <c r="AC13" s="380">
        <f t="shared" si="9"/>
        <v>-27.468529577871585</v>
      </c>
      <c r="AD13" s="380">
        <f t="shared" si="9"/>
        <v>-4.6855613158411362</v>
      </c>
    </row>
    <row r="14" spans="1:30" x14ac:dyDescent="0.45">
      <c r="A14" s="109" t="s">
        <v>78</v>
      </c>
      <c r="B14" s="105">
        <v>701500006</v>
      </c>
      <c r="C14" s="379">
        <v>33437441.379999999</v>
      </c>
      <c r="D14" s="106">
        <v>1859056.01</v>
      </c>
      <c r="E14" s="106">
        <v>0</v>
      </c>
      <c r="F14" s="107">
        <f t="shared" si="2"/>
        <v>35296497.390000001</v>
      </c>
      <c r="G14" s="379">
        <v>6535261.7699999996</v>
      </c>
      <c r="H14" s="379">
        <v>4960454.95</v>
      </c>
      <c r="I14" s="379">
        <v>1688019.85</v>
      </c>
      <c r="J14" s="379">
        <v>240969.38</v>
      </c>
      <c r="K14" s="107">
        <f t="shared" si="3"/>
        <v>13424705.949999999</v>
      </c>
      <c r="L14" s="107">
        <f t="shared" si="4"/>
        <v>48721203.340000004</v>
      </c>
      <c r="M14" s="109" t="s">
        <v>78</v>
      </c>
      <c r="N14" s="105">
        <v>701500006</v>
      </c>
      <c r="O14" s="287">
        <v>34033492.219999999</v>
      </c>
      <c r="P14" s="106">
        <v>2091369.55</v>
      </c>
      <c r="Q14" s="106">
        <v>0</v>
      </c>
      <c r="R14" s="106">
        <v>0</v>
      </c>
      <c r="S14" s="107">
        <f t="shared" si="5"/>
        <v>36124861.769999996</v>
      </c>
      <c r="T14" s="287">
        <v>7902657.9699999997</v>
      </c>
      <c r="U14" s="287">
        <v>3192598</v>
      </c>
      <c r="V14" s="287">
        <v>438268</v>
      </c>
      <c r="W14" s="106">
        <v>0</v>
      </c>
      <c r="X14" s="106">
        <v>230807</v>
      </c>
      <c r="Y14" s="287">
        <v>0</v>
      </c>
      <c r="Z14" s="107">
        <f t="shared" si="6"/>
        <v>11764330.969999999</v>
      </c>
      <c r="AA14" s="107">
        <f t="shared" si="7"/>
        <v>47889192.739999995</v>
      </c>
      <c r="AB14" s="380">
        <f t="shared" si="8"/>
        <v>2.3468741695448871</v>
      </c>
      <c r="AC14" s="380">
        <f t="shared" si="9"/>
        <v>-12.368054735679337</v>
      </c>
      <c r="AD14" s="380">
        <f t="shared" si="9"/>
        <v>-1.707697148187902</v>
      </c>
    </row>
    <row r="15" spans="1:30" x14ac:dyDescent="0.45">
      <c r="A15" s="109" t="s">
        <v>424</v>
      </c>
      <c r="B15" s="105"/>
      <c r="C15" s="379">
        <v>126955895.92000002</v>
      </c>
      <c r="D15" s="106">
        <v>11615669.9</v>
      </c>
      <c r="E15" s="106">
        <v>0</v>
      </c>
      <c r="F15" s="107">
        <f t="shared" si="2"/>
        <v>138571565.82000002</v>
      </c>
      <c r="G15" s="379">
        <v>52770821.030000009</v>
      </c>
      <c r="H15" s="379">
        <v>29988071.789999999</v>
      </c>
      <c r="I15" s="379">
        <v>2985981.81</v>
      </c>
      <c r="J15" s="379">
        <v>1075480.6000000001</v>
      </c>
      <c r="K15" s="107">
        <f t="shared" si="3"/>
        <v>86820355.230000004</v>
      </c>
      <c r="L15" s="107">
        <f t="shared" si="4"/>
        <v>225391921.05000001</v>
      </c>
      <c r="M15" s="109" t="s">
        <v>424</v>
      </c>
      <c r="N15" s="105"/>
      <c r="O15" s="287">
        <v>127994636.69999999</v>
      </c>
      <c r="P15" s="106">
        <v>12028257.199999999</v>
      </c>
      <c r="Q15" s="106">
        <v>0</v>
      </c>
      <c r="R15" s="106">
        <v>0</v>
      </c>
      <c r="S15" s="107">
        <f t="shared" si="5"/>
        <v>140022893.89999998</v>
      </c>
      <c r="T15" s="287">
        <v>44377338.149999999</v>
      </c>
      <c r="U15" s="287">
        <v>20675777.130000003</v>
      </c>
      <c r="V15" s="287">
        <v>6425331.9499999993</v>
      </c>
      <c r="W15" s="106">
        <v>0</v>
      </c>
      <c r="X15" s="106">
        <v>819981.25</v>
      </c>
      <c r="Y15" s="287">
        <v>0</v>
      </c>
      <c r="Z15" s="107">
        <f t="shared" si="6"/>
        <v>72298428.480000004</v>
      </c>
      <c r="AA15" s="107">
        <f t="shared" si="7"/>
        <v>212321322.38</v>
      </c>
      <c r="AB15" s="380">
        <f t="shared" si="8"/>
        <v>1.04734912347399</v>
      </c>
      <c r="AC15" s="380">
        <f t="shared" si="9"/>
        <v>-16.726407893090578</v>
      </c>
      <c r="AD15" s="380">
        <f t="shared" si="9"/>
        <v>-5.7990537589412927</v>
      </c>
    </row>
    <row r="16" spans="1:30" s="378" customFormat="1" x14ac:dyDescent="0.45">
      <c r="A16" s="381" t="s">
        <v>256</v>
      </c>
      <c r="B16" s="375"/>
      <c r="C16" s="379"/>
      <c r="D16" s="106"/>
      <c r="E16" s="106"/>
      <c r="F16" s="382"/>
      <c r="G16" s="379"/>
      <c r="H16" s="379"/>
      <c r="I16" s="379"/>
      <c r="J16" s="379"/>
      <c r="K16" s="383"/>
      <c r="L16" s="383"/>
      <c r="M16" s="381" t="s">
        <v>256</v>
      </c>
      <c r="N16" s="375"/>
      <c r="O16" s="287"/>
      <c r="P16" s="106"/>
      <c r="Q16" s="106"/>
      <c r="R16" s="106"/>
      <c r="S16" s="383"/>
      <c r="T16" s="287"/>
      <c r="U16" s="287"/>
      <c r="V16" s="287"/>
      <c r="W16" s="106"/>
      <c r="X16" s="106"/>
      <c r="Y16" s="287"/>
      <c r="Z16" s="382"/>
      <c r="AA16" s="382"/>
      <c r="AB16" s="382"/>
      <c r="AC16" s="382"/>
      <c r="AD16" s="382"/>
    </row>
    <row r="17" spans="1:30" x14ac:dyDescent="0.45">
      <c r="A17" s="109" t="s">
        <v>200</v>
      </c>
      <c r="B17" s="105">
        <v>701500003</v>
      </c>
      <c r="C17" s="379">
        <v>41050723.879999995</v>
      </c>
      <c r="D17" s="106">
        <v>5881853.8999999994</v>
      </c>
      <c r="E17" s="106">
        <v>0</v>
      </c>
      <c r="F17" s="107">
        <f t="shared" ref="F17" si="10">SUM(C17:E17)</f>
        <v>46932577.779999994</v>
      </c>
      <c r="G17" s="379">
        <v>26117492.579999998</v>
      </c>
      <c r="H17" s="379">
        <v>1679501.88</v>
      </c>
      <c r="I17" s="379">
        <v>1845018.9300000002</v>
      </c>
      <c r="J17" s="379">
        <v>11074130.859999999</v>
      </c>
      <c r="K17" s="107">
        <f t="shared" ref="K17" si="11">SUM(G17:J17)</f>
        <v>40716144.25</v>
      </c>
      <c r="L17" s="107">
        <f t="shared" ref="L17" si="12">F17+K17</f>
        <v>87648722.030000001</v>
      </c>
      <c r="M17" s="109" t="s">
        <v>200</v>
      </c>
      <c r="N17" s="105">
        <v>701500003</v>
      </c>
      <c r="O17" s="287">
        <v>39384349.689999998</v>
      </c>
      <c r="P17" s="106">
        <v>12058775.529999999</v>
      </c>
      <c r="Q17" s="106">
        <v>0</v>
      </c>
      <c r="R17" s="106">
        <v>0</v>
      </c>
      <c r="S17" s="107">
        <f t="shared" ref="S17" si="13">SUM(O17:R17)</f>
        <v>51443125.219999999</v>
      </c>
      <c r="T17" s="287">
        <v>33008828.899999999</v>
      </c>
      <c r="U17" s="287">
        <v>1206625.57</v>
      </c>
      <c r="V17" s="287">
        <v>3403735.05</v>
      </c>
      <c r="W17" s="106">
        <v>0</v>
      </c>
      <c r="X17" s="106">
        <v>11036918.210000001</v>
      </c>
      <c r="Y17" s="287">
        <v>0</v>
      </c>
      <c r="Z17" s="107">
        <f t="shared" ref="Z17" si="14">SUM(T17:Y17)</f>
        <v>48656107.729999997</v>
      </c>
      <c r="AA17" s="107">
        <f t="shared" ref="AA17" si="15">S17+Z17</f>
        <v>100099232.94999999</v>
      </c>
      <c r="AB17" s="380">
        <f t="shared" ref="AB17" si="16">IF(F17=0,0,(S17-F17)/F17)*100</f>
        <v>9.610696137645661</v>
      </c>
      <c r="AC17" s="380">
        <f t="shared" ref="AC17:AD17" si="17">IF(K17=0,0,(Z17-K17)/K17)*100</f>
        <v>19.500774511574722</v>
      </c>
      <c r="AD17" s="380">
        <f t="shared" si="17"/>
        <v>14.205011358566624</v>
      </c>
    </row>
  </sheetData>
  <mergeCells count="16">
    <mergeCell ref="AB3:AD3"/>
    <mergeCell ref="C4:F4"/>
    <mergeCell ref="G4:K4"/>
    <mergeCell ref="L4:L5"/>
    <mergeCell ref="O4:S4"/>
    <mergeCell ref="T4:Z4"/>
    <mergeCell ref="AA4:AA5"/>
    <mergeCell ref="AB4:AB5"/>
    <mergeCell ref="AC4:AC5"/>
    <mergeCell ref="AD4:AD5"/>
    <mergeCell ref="O3:AA3"/>
    <mergeCell ref="A3:A5"/>
    <mergeCell ref="B3:B5"/>
    <mergeCell ref="C3:L3"/>
    <mergeCell ref="M3:M5"/>
    <mergeCell ref="N3:N5"/>
  </mergeCells>
  <pageMargins left="0" right="0" top="0.59055118110236227" bottom="0.39370078740157483" header="0.31496062992125984" footer="0.31496062992125984"/>
  <pageSetup paperSize="9" scale="3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"/>
  <sheetViews>
    <sheetView workbookViewId="0">
      <selection activeCell="E22" activeCellId="1" sqref="B9 E22"/>
    </sheetView>
  </sheetViews>
  <sheetFormatPr defaultColWidth="9.125" defaultRowHeight="21" x14ac:dyDescent="0.45"/>
  <cols>
    <col min="1" max="1" width="8.625" style="6" customWidth="1"/>
    <col min="2" max="2" width="35.625" style="6" customWidth="1"/>
    <col min="3" max="3" width="87.625" style="6" customWidth="1"/>
    <col min="4" max="16384" width="9.125" style="6"/>
  </cols>
  <sheetData>
    <row r="1" spans="1:13" x14ac:dyDescent="0.45">
      <c r="A1" s="259" t="s">
        <v>474</v>
      </c>
    </row>
    <row r="2" spans="1:13" x14ac:dyDescent="0.45">
      <c r="A2" s="6" t="s">
        <v>71</v>
      </c>
    </row>
    <row r="3" spans="1:13" x14ac:dyDescent="0.45">
      <c r="A3" s="389" t="s">
        <v>31</v>
      </c>
      <c r="B3" s="304" t="s">
        <v>19</v>
      </c>
      <c r="C3" s="304" t="s">
        <v>28</v>
      </c>
    </row>
    <row r="4" spans="1:13" ht="84" x14ac:dyDescent="0.45">
      <c r="A4" s="32">
        <v>2</v>
      </c>
      <c r="B4" s="390" t="s">
        <v>434</v>
      </c>
      <c r="C4" s="391" t="s">
        <v>435</v>
      </c>
      <c r="D4" s="392"/>
      <c r="E4" s="392"/>
      <c r="F4" s="392"/>
      <c r="G4" s="392"/>
      <c r="H4" s="392"/>
      <c r="I4" s="392"/>
      <c r="J4" s="392"/>
      <c r="K4" s="392"/>
      <c r="L4" s="392"/>
      <c r="M4" s="392"/>
    </row>
    <row r="5" spans="1:13" ht="63" x14ac:dyDescent="0.45">
      <c r="A5" s="393" t="s">
        <v>432</v>
      </c>
      <c r="B5" s="1" t="s">
        <v>433</v>
      </c>
      <c r="C5" s="394" t="s">
        <v>438</v>
      </c>
    </row>
  </sheetData>
  <pageMargins left="0.39370078740157483" right="0" top="0.59055118110236227" bottom="0.3937007874015748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3"/>
  <sheetViews>
    <sheetView workbookViewId="0">
      <pane xSplit="1" ySplit="5" topLeftCell="B6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35.625" style="6" customWidth="1"/>
    <col min="2" max="7" width="12.625" style="6" customWidth="1"/>
    <col min="8" max="10" width="12.625" style="9" customWidth="1"/>
    <col min="11" max="16384" width="9.125" style="6"/>
  </cols>
  <sheetData>
    <row r="1" spans="1:10" x14ac:dyDescent="0.45">
      <c r="A1" s="395" t="s">
        <v>475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0" ht="21.75" thickBot="1" x14ac:dyDescent="0.5">
      <c r="A2" s="397"/>
      <c r="B2" s="398"/>
      <c r="C2" s="398"/>
      <c r="D2" s="398"/>
      <c r="E2" s="398"/>
      <c r="F2" s="398"/>
      <c r="G2" s="398"/>
      <c r="H2" s="399"/>
      <c r="I2" s="399"/>
      <c r="J2" s="400" t="s">
        <v>26</v>
      </c>
    </row>
    <row r="3" spans="1:10" x14ac:dyDescent="0.45">
      <c r="A3" s="463" t="s">
        <v>27</v>
      </c>
      <c r="B3" s="465" t="s">
        <v>426</v>
      </c>
      <c r="C3" s="466"/>
      <c r="D3" s="467"/>
      <c r="E3" s="468" t="s">
        <v>427</v>
      </c>
      <c r="F3" s="469"/>
      <c r="G3" s="470"/>
      <c r="H3" s="471" t="s">
        <v>7</v>
      </c>
      <c r="I3" s="472"/>
      <c r="J3" s="473"/>
    </row>
    <row r="4" spans="1:10" ht="42" x14ac:dyDescent="0.45">
      <c r="A4" s="464"/>
      <c r="B4" s="401" t="s">
        <v>54</v>
      </c>
      <c r="C4" s="401" t="s">
        <v>55</v>
      </c>
      <c r="D4" s="402" t="s">
        <v>53</v>
      </c>
      <c r="E4" s="403" t="s">
        <v>24</v>
      </c>
      <c r="F4" s="401" t="s">
        <v>25</v>
      </c>
      <c r="G4" s="402" t="s">
        <v>4</v>
      </c>
      <c r="H4" s="404" t="s">
        <v>476</v>
      </c>
      <c r="I4" s="405" t="s">
        <v>48</v>
      </c>
      <c r="J4" s="406" t="s">
        <v>463</v>
      </c>
    </row>
    <row r="5" spans="1:10" ht="21.75" thickBot="1" x14ac:dyDescent="0.5">
      <c r="A5" s="407" t="s">
        <v>32</v>
      </c>
      <c r="B5" s="180">
        <f>SUM(B6:B2003)</f>
        <v>2473394.3899999997</v>
      </c>
      <c r="C5" s="180">
        <f>SUM(C6:C2003)</f>
        <v>36280488.990000002</v>
      </c>
      <c r="D5" s="180">
        <f>SUM(D6:D2003)</f>
        <v>38753883.380000003</v>
      </c>
      <c r="E5" s="408">
        <f>SUM(E6:E2003)</f>
        <v>11008728.9</v>
      </c>
      <c r="F5" s="408">
        <f>SUM(F6:F2003)</f>
        <v>35337005.950000003</v>
      </c>
      <c r="G5" s="409">
        <f t="shared" ref="G5:G13" si="0">SUM(E5:F5)</f>
        <v>46345734.850000001</v>
      </c>
      <c r="H5" s="410">
        <f>IF(B5=0,0,(E5-B5)/B5)*100</f>
        <v>345.08586841259887</v>
      </c>
      <c r="I5" s="411">
        <f>IF(C5=0,0,(F5-C5)/C5)*100</f>
        <v>-2.6005245967331132</v>
      </c>
      <c r="J5" s="412">
        <f>IF(D5=0,0,(G5-D5)/D5)*100</f>
        <v>19.589911533660601</v>
      </c>
    </row>
    <row r="6" spans="1:10" ht="21.75" thickTop="1" x14ac:dyDescent="0.45">
      <c r="A6" s="413" t="s">
        <v>49</v>
      </c>
      <c r="B6" s="414">
        <v>0</v>
      </c>
      <c r="C6" s="414">
        <v>8343626.7000000011</v>
      </c>
      <c r="D6" s="415">
        <f t="shared" ref="D6:D13" si="1">SUM(B6:C6)</f>
        <v>8343626.7000000011</v>
      </c>
      <c r="E6" s="416">
        <v>0</v>
      </c>
      <c r="F6" s="417">
        <v>11827443.93</v>
      </c>
      <c r="G6" s="415">
        <f t="shared" si="0"/>
        <v>11827443.93</v>
      </c>
      <c r="H6" s="418">
        <f t="shared" ref="H6:H12" si="2">IF(B6=0,0,(E6-B6)/B6)*100</f>
        <v>0</v>
      </c>
      <c r="I6" s="419">
        <f t="shared" ref="I6:I12" si="3">IF(C6=0,0,(F6-C6)/C6)*100</f>
        <v>41.7542317659058</v>
      </c>
      <c r="J6" s="418">
        <f t="shared" ref="J6:J12" si="4">IF(D6=0,0,(G6-D6)/D6)*100</f>
        <v>41.7542317659058</v>
      </c>
    </row>
    <row r="7" spans="1:10" x14ac:dyDescent="0.45">
      <c r="A7" s="413" t="s">
        <v>50</v>
      </c>
      <c r="B7" s="420">
        <v>0</v>
      </c>
      <c r="C7" s="421"/>
      <c r="D7" s="415">
        <f t="shared" si="1"/>
        <v>0</v>
      </c>
      <c r="E7" s="422">
        <v>0</v>
      </c>
      <c r="F7" s="421">
        <v>0</v>
      </c>
      <c r="G7" s="415">
        <f t="shared" si="0"/>
        <v>0</v>
      </c>
      <c r="H7" s="418">
        <f t="shared" si="2"/>
        <v>0</v>
      </c>
      <c r="I7" s="419">
        <f t="shared" si="3"/>
        <v>0</v>
      </c>
      <c r="J7" s="418">
        <f t="shared" si="4"/>
        <v>0</v>
      </c>
    </row>
    <row r="8" spans="1:10" x14ac:dyDescent="0.45">
      <c r="A8" s="413" t="s">
        <v>51</v>
      </c>
      <c r="B8" s="414">
        <v>2473394.3899999997</v>
      </c>
      <c r="C8" s="414"/>
      <c r="D8" s="415">
        <f t="shared" si="1"/>
        <v>2473394.3899999997</v>
      </c>
      <c r="E8" s="423">
        <v>11008728.9</v>
      </c>
      <c r="F8" s="421">
        <v>0</v>
      </c>
      <c r="G8" s="415">
        <f t="shared" si="0"/>
        <v>11008728.9</v>
      </c>
      <c r="H8" s="418">
        <f t="shared" si="2"/>
        <v>345.08586841259887</v>
      </c>
      <c r="I8" s="419">
        <f t="shared" si="3"/>
        <v>0</v>
      </c>
      <c r="J8" s="418">
        <f t="shared" si="4"/>
        <v>345.08586841259887</v>
      </c>
    </row>
    <row r="9" spans="1:10" x14ac:dyDescent="0.45">
      <c r="A9" s="424" t="s">
        <v>52</v>
      </c>
      <c r="B9" s="414"/>
      <c r="C9" s="414">
        <v>0</v>
      </c>
      <c r="D9" s="415">
        <f t="shared" si="1"/>
        <v>0</v>
      </c>
      <c r="E9" s="416">
        <v>0</v>
      </c>
      <c r="F9" s="414">
        <v>0</v>
      </c>
      <c r="G9" s="415">
        <f t="shared" si="0"/>
        <v>0</v>
      </c>
      <c r="H9" s="418">
        <f t="shared" si="2"/>
        <v>0</v>
      </c>
      <c r="I9" s="419">
        <f t="shared" si="3"/>
        <v>0</v>
      </c>
      <c r="J9" s="418">
        <f t="shared" si="4"/>
        <v>0</v>
      </c>
    </row>
    <row r="10" spans="1:10" x14ac:dyDescent="0.45">
      <c r="A10" s="424" t="s">
        <v>60</v>
      </c>
      <c r="B10" s="414">
        <v>0</v>
      </c>
      <c r="C10" s="414">
        <v>0</v>
      </c>
      <c r="D10" s="415">
        <f t="shared" si="1"/>
        <v>0</v>
      </c>
      <c r="E10" s="416">
        <v>0</v>
      </c>
      <c r="F10" s="414">
        <v>0</v>
      </c>
      <c r="G10" s="415">
        <f>SUM(E10:F10)</f>
        <v>0</v>
      </c>
      <c r="H10" s="418">
        <f t="shared" si="2"/>
        <v>0</v>
      </c>
      <c r="I10" s="419">
        <f t="shared" si="3"/>
        <v>0</v>
      </c>
      <c r="J10" s="418">
        <f t="shared" si="4"/>
        <v>0</v>
      </c>
    </row>
    <row r="11" spans="1:10" ht="42" x14ac:dyDescent="0.45">
      <c r="A11" s="424" t="s">
        <v>61</v>
      </c>
      <c r="B11" s="414">
        <v>0</v>
      </c>
      <c r="C11" s="414">
        <v>0</v>
      </c>
      <c r="D11" s="415">
        <f t="shared" si="1"/>
        <v>0</v>
      </c>
      <c r="E11" s="416">
        <v>0</v>
      </c>
      <c r="F11" s="414">
        <v>0</v>
      </c>
      <c r="G11" s="415">
        <f>SUM(E11:F11)</f>
        <v>0</v>
      </c>
      <c r="H11" s="418">
        <f t="shared" si="2"/>
        <v>0</v>
      </c>
      <c r="I11" s="419">
        <f t="shared" si="3"/>
        <v>0</v>
      </c>
      <c r="J11" s="418">
        <f t="shared" si="4"/>
        <v>0</v>
      </c>
    </row>
    <row r="12" spans="1:10" x14ac:dyDescent="0.45">
      <c r="A12" s="424" t="s">
        <v>62</v>
      </c>
      <c r="B12" s="414">
        <v>0</v>
      </c>
      <c r="C12" s="414">
        <v>0</v>
      </c>
      <c r="D12" s="415">
        <f t="shared" si="1"/>
        <v>0</v>
      </c>
      <c r="E12" s="416">
        <v>0</v>
      </c>
      <c r="F12" s="414">
        <v>0</v>
      </c>
      <c r="G12" s="415">
        <f>SUM(E12:F12)</f>
        <v>0</v>
      </c>
      <c r="H12" s="418">
        <f t="shared" si="2"/>
        <v>0</v>
      </c>
      <c r="I12" s="419">
        <f t="shared" si="3"/>
        <v>0</v>
      </c>
      <c r="J12" s="418">
        <f t="shared" si="4"/>
        <v>0</v>
      </c>
    </row>
    <row r="13" spans="1:10" x14ac:dyDescent="0.45">
      <c r="A13" s="424" t="s">
        <v>59</v>
      </c>
      <c r="B13" s="414">
        <v>0</v>
      </c>
      <c r="C13" s="414">
        <v>27936862.290000003</v>
      </c>
      <c r="D13" s="415">
        <f t="shared" si="1"/>
        <v>27936862.290000003</v>
      </c>
      <c r="E13" s="416">
        <v>0</v>
      </c>
      <c r="F13" s="414">
        <v>23509562.02</v>
      </c>
      <c r="G13" s="415">
        <f t="shared" si="0"/>
        <v>23509562.02</v>
      </c>
      <c r="H13" s="418">
        <f>IF(B13=0,0,(E13-B13)/B13)*100</f>
        <v>0</v>
      </c>
      <c r="I13" s="419">
        <f>IF(C13=0,0,(F13-C13)/C13)*100</f>
        <v>-15.847521543551277</v>
      </c>
      <c r="J13" s="418">
        <f>IF(D13=0,0,(G13-D13)/D13)*100</f>
        <v>-15.847521543551277</v>
      </c>
    </row>
  </sheetData>
  <mergeCells count="4">
    <mergeCell ref="A3:A4"/>
    <mergeCell ref="B3:D3"/>
    <mergeCell ref="E3:G3"/>
    <mergeCell ref="H3:J3"/>
  </mergeCells>
  <pageMargins left="0.19685039370078741" right="0" top="0.59055118110236227" bottom="0.39370078740157483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"/>
  <sheetViews>
    <sheetView workbookViewId="0">
      <selection activeCell="E22" activeCellId="1" sqref="B9 E22"/>
    </sheetView>
  </sheetViews>
  <sheetFormatPr defaultColWidth="9.125" defaultRowHeight="21" x14ac:dyDescent="0.2"/>
  <cols>
    <col min="1" max="1" width="9.125" style="31"/>
    <col min="2" max="2" width="40.625" style="31" customWidth="1"/>
    <col min="3" max="3" width="82.625" style="31" customWidth="1"/>
    <col min="4" max="16384" width="9.125" style="31"/>
  </cols>
  <sheetData>
    <row r="1" spans="1:3" x14ac:dyDescent="0.2">
      <c r="A1" s="425" t="s">
        <v>477</v>
      </c>
    </row>
    <row r="2" spans="1:3" x14ac:dyDescent="0.2">
      <c r="A2" s="31" t="s">
        <v>70</v>
      </c>
    </row>
    <row r="3" spans="1:3" s="178" customFormat="1" x14ac:dyDescent="0.2">
      <c r="A3" s="426" t="s">
        <v>31</v>
      </c>
      <c r="B3" s="426" t="s">
        <v>29</v>
      </c>
      <c r="C3" s="426" t="s">
        <v>28</v>
      </c>
    </row>
    <row r="4" spans="1:3" ht="63" x14ac:dyDescent="0.2">
      <c r="A4" s="32">
        <v>1</v>
      </c>
      <c r="B4" s="427" t="s">
        <v>428</v>
      </c>
      <c r="C4" s="428" t="s">
        <v>442</v>
      </c>
    </row>
    <row r="5" spans="1:3" ht="84" x14ac:dyDescent="0.2">
      <c r="A5" s="32">
        <v>3</v>
      </c>
      <c r="B5" s="1" t="s">
        <v>429</v>
      </c>
      <c r="C5" s="429" t="s">
        <v>441</v>
      </c>
    </row>
  </sheetData>
  <pageMargins left="0.39370078740157483" right="0" top="0.59055118110236227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4"/>
  <sheetViews>
    <sheetView tabSelected="1" workbookViewId="0">
      <selection activeCell="D5" sqref="D5"/>
    </sheetView>
  </sheetViews>
  <sheetFormatPr defaultRowHeight="21" x14ac:dyDescent="0.45"/>
  <cols>
    <col min="1" max="1" width="80.625" style="6" customWidth="1"/>
    <col min="2" max="8" width="9" style="6"/>
    <col min="9" max="9" width="9.875" style="6" customWidth="1"/>
    <col min="10" max="16384" width="9" style="6"/>
  </cols>
  <sheetData>
    <row r="1" spans="1:9" x14ac:dyDescent="0.45">
      <c r="A1" s="430" t="s">
        <v>72</v>
      </c>
      <c r="B1" s="431"/>
      <c r="C1" s="431"/>
      <c r="D1" s="431"/>
      <c r="E1" s="431"/>
      <c r="F1" s="431"/>
      <c r="G1" s="431"/>
      <c r="H1" s="431"/>
      <c r="I1" s="431"/>
    </row>
    <row r="2" spans="1:9" x14ac:dyDescent="0.45">
      <c r="A2" s="430" t="s">
        <v>179</v>
      </c>
      <c r="B2" s="431"/>
      <c r="C2" s="431"/>
      <c r="D2" s="431"/>
      <c r="E2" s="431"/>
      <c r="F2" s="431"/>
      <c r="G2" s="431"/>
      <c r="H2" s="431"/>
      <c r="I2" s="431"/>
    </row>
    <row r="3" spans="1:9" x14ac:dyDescent="0.45">
      <c r="A3" s="430" t="s">
        <v>431</v>
      </c>
      <c r="B3" s="431"/>
      <c r="C3" s="431"/>
      <c r="D3" s="431"/>
      <c r="E3" s="431"/>
      <c r="F3" s="431"/>
      <c r="G3" s="431"/>
      <c r="H3" s="431"/>
      <c r="I3" s="431"/>
    </row>
    <row r="4" spans="1:9" ht="15.95" customHeight="1" x14ac:dyDescent="0.45">
      <c r="A4" s="430"/>
      <c r="B4" s="431"/>
      <c r="C4" s="431"/>
      <c r="D4" s="431"/>
      <c r="E4" s="431"/>
      <c r="F4" s="431"/>
      <c r="G4" s="431"/>
      <c r="H4" s="431"/>
      <c r="I4" s="431"/>
    </row>
    <row r="5" spans="1:9" ht="409.5" x14ac:dyDescent="0.45">
      <c r="A5" s="183" t="s">
        <v>478</v>
      </c>
    </row>
    <row r="6" spans="1:9" x14ac:dyDescent="0.45">
      <c r="A6" s="42"/>
    </row>
    <row r="7" spans="1:9" x14ac:dyDescent="0.45">
      <c r="A7" s="42"/>
    </row>
    <row r="8" spans="1:9" x14ac:dyDescent="0.45">
      <c r="A8" s="42"/>
    </row>
    <row r="9" spans="1:9" x14ac:dyDescent="0.45">
      <c r="A9" s="42"/>
    </row>
    <row r="10" spans="1:9" x14ac:dyDescent="0.45">
      <c r="A10" s="42"/>
    </row>
    <row r="11" spans="1:9" x14ac:dyDescent="0.45">
      <c r="A11" s="42"/>
    </row>
    <row r="12" spans="1:9" x14ac:dyDescent="0.45">
      <c r="A12" s="42"/>
    </row>
    <row r="13" spans="1:9" x14ac:dyDescent="0.45">
      <c r="A13" s="42"/>
    </row>
    <row r="14" spans="1:9" x14ac:dyDescent="0.45">
      <c r="A14" s="42"/>
    </row>
  </sheetData>
  <pageMargins left="0.78740157480314965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8"/>
  <sheetViews>
    <sheetView topLeftCell="H1" workbookViewId="0">
      <selection activeCell="E22" activeCellId="1" sqref="B9 E22"/>
    </sheetView>
  </sheetViews>
  <sheetFormatPr defaultColWidth="9.125" defaultRowHeight="21" x14ac:dyDescent="0.45"/>
  <cols>
    <col min="1" max="1" width="33.625" style="79" customWidth="1"/>
    <col min="2" max="2" width="9.625" style="79" customWidth="1"/>
    <col min="3" max="7" width="12.625" style="80" customWidth="1"/>
    <col min="8" max="8" width="10.625" style="80" customWidth="1"/>
    <col min="9" max="9" width="10.625" style="79" customWidth="1"/>
    <col min="10" max="12" width="12.625" style="79" customWidth="1"/>
    <col min="13" max="13" width="10.625" style="79" customWidth="1"/>
    <col min="14" max="14" width="12.625" style="79" customWidth="1"/>
    <col min="15" max="18" width="10.625" style="79" customWidth="1"/>
    <col min="19" max="21" width="12.625" style="79" customWidth="1"/>
    <col min="22" max="16384" width="9.125" style="79"/>
  </cols>
  <sheetData>
    <row r="1" spans="1:21" x14ac:dyDescent="0.45">
      <c r="A1" s="78" t="s">
        <v>445</v>
      </c>
    </row>
    <row r="2" spans="1:21" ht="21.75" thickBot="1" x14ac:dyDescent="0.5">
      <c r="A2" s="78"/>
      <c r="B2" s="81"/>
      <c r="C2" s="82"/>
      <c r="D2" s="82"/>
      <c r="E2" s="82"/>
      <c r="F2" s="82"/>
      <c r="G2" s="82"/>
      <c r="H2" s="82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3" t="s">
        <v>18</v>
      </c>
    </row>
    <row r="3" spans="1:21" x14ac:dyDescent="0.45">
      <c r="A3" s="435" t="s">
        <v>19</v>
      </c>
      <c r="B3" s="437" t="s">
        <v>201</v>
      </c>
      <c r="C3" s="439" t="s">
        <v>202</v>
      </c>
      <c r="D3" s="440"/>
      <c r="E3" s="440"/>
      <c r="F3" s="440"/>
      <c r="G3" s="440"/>
      <c r="H3" s="440"/>
      <c r="I3" s="440"/>
      <c r="J3" s="440"/>
      <c r="K3" s="441"/>
      <c r="L3" s="442" t="s">
        <v>27</v>
      </c>
      <c r="M3" s="443"/>
      <c r="N3" s="443"/>
      <c r="O3" s="443"/>
      <c r="P3" s="439"/>
      <c r="Q3" s="439"/>
      <c r="R3" s="439"/>
      <c r="S3" s="439"/>
      <c r="T3" s="439"/>
      <c r="U3" s="433" t="s">
        <v>12</v>
      </c>
    </row>
    <row r="4" spans="1:21" ht="105.75" thickBot="1" x14ac:dyDescent="0.5">
      <c r="A4" s="436"/>
      <c r="B4" s="438"/>
      <c r="C4" s="84" t="s">
        <v>203</v>
      </c>
      <c r="D4" s="84" t="s">
        <v>204</v>
      </c>
      <c r="E4" s="84" t="s">
        <v>205</v>
      </c>
      <c r="F4" s="84" t="s">
        <v>206</v>
      </c>
      <c r="G4" s="84" t="s">
        <v>207</v>
      </c>
      <c r="H4" s="84" t="s">
        <v>208</v>
      </c>
      <c r="I4" s="85" t="s">
        <v>209</v>
      </c>
      <c r="J4" s="85" t="s">
        <v>210</v>
      </c>
      <c r="K4" s="86" t="s">
        <v>211</v>
      </c>
      <c r="L4" s="87" t="s">
        <v>49</v>
      </c>
      <c r="M4" s="88" t="s">
        <v>50</v>
      </c>
      <c r="N4" s="85" t="s">
        <v>51</v>
      </c>
      <c r="O4" s="85" t="s">
        <v>52</v>
      </c>
      <c r="P4" s="85" t="s">
        <v>60</v>
      </c>
      <c r="Q4" s="85" t="s">
        <v>61</v>
      </c>
      <c r="R4" s="85" t="s">
        <v>62</v>
      </c>
      <c r="S4" s="89" t="s">
        <v>59</v>
      </c>
      <c r="T4" s="86" t="s">
        <v>32</v>
      </c>
      <c r="U4" s="434"/>
    </row>
    <row r="5" spans="1:21" s="97" customFormat="1" x14ac:dyDescent="0.45">
      <c r="A5" s="90"/>
      <c r="B5" s="91"/>
      <c r="C5" s="92" t="s">
        <v>212</v>
      </c>
      <c r="D5" s="93">
        <v>5105</v>
      </c>
      <c r="E5" s="93" t="s">
        <v>213</v>
      </c>
      <c r="F5" s="93" t="s">
        <v>214</v>
      </c>
      <c r="G5" s="93" t="s">
        <v>215</v>
      </c>
      <c r="H5" s="93">
        <v>5106</v>
      </c>
      <c r="I5" s="93">
        <v>5107</v>
      </c>
      <c r="J5" s="93"/>
      <c r="K5" s="94" t="s">
        <v>216</v>
      </c>
      <c r="L5" s="95" t="s">
        <v>217</v>
      </c>
      <c r="M5" s="93" t="s">
        <v>218</v>
      </c>
      <c r="N5" s="93" t="s">
        <v>219</v>
      </c>
      <c r="O5" s="93" t="s">
        <v>220</v>
      </c>
      <c r="P5" s="93" t="s">
        <v>221</v>
      </c>
      <c r="Q5" s="93" t="s">
        <v>222</v>
      </c>
      <c r="R5" s="93" t="s">
        <v>223</v>
      </c>
      <c r="S5" s="93"/>
      <c r="T5" s="94" t="s">
        <v>224</v>
      </c>
      <c r="U5" s="96"/>
    </row>
    <row r="6" spans="1:21" x14ac:dyDescent="0.45">
      <c r="A6" s="98" t="s">
        <v>12</v>
      </c>
      <c r="B6" s="99"/>
      <c r="C6" s="100">
        <f t="shared" ref="C6:J6" si="0">SUM(C7:C1930)</f>
        <v>348718832.81</v>
      </c>
      <c r="D6" s="100">
        <f t="shared" si="0"/>
        <v>55456231.569999993</v>
      </c>
      <c r="E6" s="100">
        <f t="shared" si="0"/>
        <v>118552547.97000003</v>
      </c>
      <c r="F6" s="100">
        <f t="shared" si="0"/>
        <v>30447370.060000002</v>
      </c>
      <c r="G6" s="100">
        <f t="shared" si="0"/>
        <v>14283323.710000001</v>
      </c>
      <c r="H6" s="100">
        <f t="shared" si="0"/>
        <v>0</v>
      </c>
      <c r="I6" s="100">
        <f t="shared" si="0"/>
        <v>256000</v>
      </c>
      <c r="J6" s="100">
        <f t="shared" si="0"/>
        <v>12974254.960000001</v>
      </c>
      <c r="K6" s="101">
        <f>SUM(C6:J6)</f>
        <v>580688561.08000016</v>
      </c>
      <c r="L6" s="102">
        <f t="shared" ref="L6:S6" si="1">SUM(L7:L1930)</f>
        <v>11827443.93</v>
      </c>
      <c r="M6" s="102">
        <f t="shared" si="1"/>
        <v>0</v>
      </c>
      <c r="N6" s="102">
        <f t="shared" si="1"/>
        <v>11008728.899999999</v>
      </c>
      <c r="O6" s="102">
        <f t="shared" si="1"/>
        <v>0</v>
      </c>
      <c r="P6" s="102">
        <f t="shared" si="1"/>
        <v>0</v>
      </c>
      <c r="Q6" s="102">
        <f t="shared" si="1"/>
        <v>0</v>
      </c>
      <c r="R6" s="102">
        <f t="shared" si="1"/>
        <v>0</v>
      </c>
      <c r="S6" s="102">
        <f t="shared" si="1"/>
        <v>23509562.019999996</v>
      </c>
      <c r="T6" s="101">
        <f>SUM(L6:S6)</f>
        <v>46345734.849999994</v>
      </c>
      <c r="U6" s="103">
        <f>K6+T6</f>
        <v>627034295.93000019</v>
      </c>
    </row>
    <row r="7" spans="1:21" x14ac:dyDescent="0.45">
      <c r="A7" s="104" t="s">
        <v>186</v>
      </c>
      <c r="B7" s="105"/>
      <c r="C7" s="106"/>
      <c r="D7" s="106"/>
      <c r="E7" s="106"/>
      <c r="F7" s="106"/>
      <c r="G7" s="106"/>
      <c r="H7" s="106"/>
      <c r="I7" s="106"/>
      <c r="J7" s="106"/>
      <c r="K7" s="107"/>
      <c r="L7" s="106"/>
      <c r="M7" s="106"/>
      <c r="N7" s="106"/>
      <c r="O7" s="106"/>
      <c r="P7" s="106"/>
      <c r="Q7" s="106"/>
      <c r="R7" s="106"/>
      <c r="S7" s="106"/>
      <c r="T7" s="107"/>
      <c r="U7" s="108"/>
    </row>
    <row r="8" spans="1:21" x14ac:dyDescent="0.45">
      <c r="A8" s="109" t="s">
        <v>74</v>
      </c>
      <c r="B8" s="105">
        <v>701500008</v>
      </c>
      <c r="C8" s="110">
        <v>37605191.810000002</v>
      </c>
      <c r="D8" s="110">
        <v>1247112.04</v>
      </c>
      <c r="E8" s="110">
        <v>5723189.7400000002</v>
      </c>
      <c r="F8" s="110">
        <v>461428.1</v>
      </c>
      <c r="G8" s="110">
        <v>1327916</v>
      </c>
      <c r="H8" s="111">
        <v>0</v>
      </c>
      <c r="I8" s="112">
        <v>0</v>
      </c>
      <c r="J8" s="110">
        <v>183574</v>
      </c>
      <c r="K8" s="107">
        <f t="shared" ref="K8:K28" si="2">SUM(C8:J8)</f>
        <v>46548411.690000005</v>
      </c>
      <c r="L8" s="110">
        <v>1518084.58</v>
      </c>
      <c r="M8" s="111">
        <v>0</v>
      </c>
      <c r="N8" s="110">
        <v>620908.01</v>
      </c>
      <c r="O8" s="111">
        <v>0</v>
      </c>
      <c r="P8" s="111">
        <v>0</v>
      </c>
      <c r="Q8" s="111">
        <v>0</v>
      </c>
      <c r="R8" s="111">
        <v>0</v>
      </c>
      <c r="S8" s="110">
        <v>2452562.36</v>
      </c>
      <c r="T8" s="107">
        <f t="shared" ref="T8:T28" si="3">SUM(L8:O8)</f>
        <v>2138992.59</v>
      </c>
      <c r="U8" s="108">
        <f t="shared" ref="U8:U28" si="4">K8+T8</f>
        <v>48687404.280000001</v>
      </c>
    </row>
    <row r="9" spans="1:21" x14ac:dyDescent="0.45">
      <c r="A9" s="109" t="s">
        <v>281</v>
      </c>
      <c r="B9" s="105">
        <v>701500031</v>
      </c>
      <c r="C9" s="113">
        <v>168600</v>
      </c>
      <c r="D9" s="113">
        <v>214859.21</v>
      </c>
      <c r="E9" s="113">
        <v>1060733.79</v>
      </c>
      <c r="F9" s="113">
        <v>411710.2</v>
      </c>
      <c r="G9" s="113">
        <v>533786</v>
      </c>
      <c r="H9" s="114">
        <v>0</v>
      </c>
      <c r="I9" s="113">
        <v>0</v>
      </c>
      <c r="J9" s="113">
        <v>46039</v>
      </c>
      <c r="K9" s="107">
        <f t="shared" si="2"/>
        <v>2435728.2000000002</v>
      </c>
      <c r="L9" s="113">
        <v>401520.99</v>
      </c>
      <c r="M9" s="114">
        <v>0</v>
      </c>
      <c r="N9" s="113">
        <v>0</v>
      </c>
      <c r="O9" s="114">
        <v>0</v>
      </c>
      <c r="P9" s="114">
        <v>0</v>
      </c>
      <c r="Q9" s="114">
        <v>0</v>
      </c>
      <c r="R9" s="114">
        <v>0</v>
      </c>
      <c r="S9" s="113">
        <v>840878.52</v>
      </c>
      <c r="T9" s="107">
        <f t="shared" si="3"/>
        <v>401520.99</v>
      </c>
      <c r="U9" s="108">
        <f t="shared" si="4"/>
        <v>2837249.1900000004</v>
      </c>
    </row>
    <row r="10" spans="1:21" x14ac:dyDescent="0.45">
      <c r="A10" s="109" t="s">
        <v>75</v>
      </c>
      <c r="B10" s="105">
        <v>701500009</v>
      </c>
      <c r="C10" s="113">
        <v>50115903.939999998</v>
      </c>
      <c r="D10" s="113">
        <v>2096579.93</v>
      </c>
      <c r="E10" s="113">
        <v>7066370.6299999999</v>
      </c>
      <c r="F10" s="113">
        <v>1664157.4</v>
      </c>
      <c r="G10" s="113">
        <v>1382438.71</v>
      </c>
      <c r="H10" s="114">
        <v>0</v>
      </c>
      <c r="I10" s="113">
        <v>0</v>
      </c>
      <c r="J10" s="113">
        <v>280158</v>
      </c>
      <c r="K10" s="107">
        <f t="shared" si="2"/>
        <v>62605608.609999999</v>
      </c>
      <c r="L10" s="113">
        <v>811833.06</v>
      </c>
      <c r="M10" s="114">
        <v>0</v>
      </c>
      <c r="N10" s="113">
        <v>1705019.37</v>
      </c>
      <c r="O10" s="114">
        <v>0</v>
      </c>
      <c r="P10" s="114">
        <v>0</v>
      </c>
      <c r="Q10" s="114">
        <v>0</v>
      </c>
      <c r="R10" s="114">
        <v>0</v>
      </c>
      <c r="S10" s="113">
        <v>2943074.83</v>
      </c>
      <c r="T10" s="107">
        <f t="shared" si="3"/>
        <v>2516852.4300000002</v>
      </c>
      <c r="U10" s="108">
        <f t="shared" si="4"/>
        <v>65122461.039999999</v>
      </c>
    </row>
    <row r="11" spans="1:21" x14ac:dyDescent="0.45">
      <c r="A11" s="109" t="s">
        <v>76</v>
      </c>
      <c r="B11" s="105">
        <v>701500019</v>
      </c>
      <c r="C11" s="113">
        <v>7956982.2599999998</v>
      </c>
      <c r="D11" s="113">
        <v>395826.87</v>
      </c>
      <c r="E11" s="113">
        <v>1802117.93</v>
      </c>
      <c r="F11" s="113">
        <v>1350003.48</v>
      </c>
      <c r="G11" s="113">
        <v>172610</v>
      </c>
      <c r="H11" s="114">
        <v>0</v>
      </c>
      <c r="I11" s="113">
        <v>256000</v>
      </c>
      <c r="J11" s="113">
        <v>170721.75</v>
      </c>
      <c r="K11" s="107">
        <f t="shared" si="2"/>
        <v>12104262.290000001</v>
      </c>
      <c r="L11" s="113">
        <v>415091.61</v>
      </c>
      <c r="M11" s="114">
        <v>0</v>
      </c>
      <c r="N11" s="113">
        <v>155227</v>
      </c>
      <c r="O11" s="114">
        <v>0</v>
      </c>
      <c r="P11" s="114">
        <v>0</v>
      </c>
      <c r="Q11" s="114">
        <v>0</v>
      </c>
      <c r="R11" s="114">
        <v>0</v>
      </c>
      <c r="S11" s="113">
        <v>945988.34</v>
      </c>
      <c r="T11" s="107">
        <f t="shared" si="3"/>
        <v>570318.61</v>
      </c>
      <c r="U11" s="108">
        <f t="shared" si="4"/>
        <v>12674580.9</v>
      </c>
    </row>
    <row r="12" spans="1:21" x14ac:dyDescent="0.45">
      <c r="A12" s="109" t="s">
        <v>77</v>
      </c>
      <c r="B12" s="105">
        <v>701500007</v>
      </c>
      <c r="C12" s="113">
        <v>51459676.189999998</v>
      </c>
      <c r="D12" s="113">
        <v>25323451.239999998</v>
      </c>
      <c r="E12" s="113">
        <v>17611310.859999999</v>
      </c>
      <c r="F12" s="113">
        <v>1485070.18</v>
      </c>
      <c r="G12" s="113">
        <v>599238</v>
      </c>
      <c r="H12" s="114">
        <v>0</v>
      </c>
      <c r="I12" s="113">
        <v>0</v>
      </c>
      <c r="J12" s="113">
        <v>206055.75</v>
      </c>
      <c r="K12" s="107">
        <f t="shared" si="2"/>
        <v>96684802.219999999</v>
      </c>
      <c r="L12" s="113">
        <v>1173520.67</v>
      </c>
      <c r="M12" s="114">
        <v>0</v>
      </c>
      <c r="N12" s="113">
        <v>1647118.95</v>
      </c>
      <c r="O12" s="114">
        <v>0</v>
      </c>
      <c r="P12" s="114">
        <v>0</v>
      </c>
      <c r="Q12" s="114">
        <v>0</v>
      </c>
      <c r="R12" s="114">
        <v>0</v>
      </c>
      <c r="S12" s="113">
        <v>3258404.27</v>
      </c>
      <c r="T12" s="107">
        <f t="shared" si="3"/>
        <v>2820639.62</v>
      </c>
      <c r="U12" s="108">
        <f t="shared" si="4"/>
        <v>99505441.840000004</v>
      </c>
    </row>
    <row r="13" spans="1:21" x14ac:dyDescent="0.45">
      <c r="A13" s="109" t="s">
        <v>78</v>
      </c>
      <c r="B13" s="105">
        <v>701500006</v>
      </c>
      <c r="C13" s="115">
        <v>34033492.219999999</v>
      </c>
      <c r="D13" s="115">
        <v>2091369.55</v>
      </c>
      <c r="E13" s="113">
        <v>7902657.9699999997</v>
      </c>
      <c r="F13" s="115">
        <v>3192598</v>
      </c>
      <c r="G13" s="115">
        <v>438268</v>
      </c>
      <c r="H13" s="114">
        <v>0</v>
      </c>
      <c r="I13" s="113">
        <v>0</v>
      </c>
      <c r="J13" s="115">
        <v>230807</v>
      </c>
      <c r="K13" s="107">
        <f t="shared" si="2"/>
        <v>47889192.739999995</v>
      </c>
      <c r="L13" s="113">
        <v>832358.51</v>
      </c>
      <c r="M13" s="114">
        <v>0</v>
      </c>
      <c r="N13" s="113">
        <v>1918146.8</v>
      </c>
      <c r="O13" s="114">
        <v>0</v>
      </c>
      <c r="P13" s="114">
        <v>0</v>
      </c>
      <c r="Q13" s="114">
        <v>0</v>
      </c>
      <c r="R13" s="114">
        <v>0</v>
      </c>
      <c r="S13" s="113">
        <v>1927013.28</v>
      </c>
      <c r="T13" s="107">
        <f t="shared" si="3"/>
        <v>2750505.31</v>
      </c>
      <c r="U13" s="108">
        <f t="shared" si="4"/>
        <v>50639698.049999997</v>
      </c>
    </row>
    <row r="14" spans="1:21" x14ac:dyDescent="0.45">
      <c r="A14" s="109" t="s">
        <v>174</v>
      </c>
      <c r="B14" s="105"/>
      <c r="C14" s="116"/>
      <c r="D14" s="116"/>
      <c r="E14" s="116"/>
      <c r="F14" s="116"/>
      <c r="G14" s="116"/>
      <c r="H14" s="114"/>
      <c r="I14" s="115"/>
      <c r="J14" s="115"/>
      <c r="K14" s="107"/>
      <c r="L14" s="117"/>
      <c r="M14" s="114"/>
      <c r="N14" s="117"/>
      <c r="O14" s="114"/>
      <c r="P14" s="114"/>
      <c r="Q14" s="114"/>
      <c r="R14" s="114"/>
      <c r="S14" s="117"/>
      <c r="T14" s="107"/>
      <c r="U14" s="108"/>
    </row>
    <row r="15" spans="1:21" x14ac:dyDescent="0.45">
      <c r="A15" s="118" t="s">
        <v>187</v>
      </c>
      <c r="B15" s="105">
        <v>701500010</v>
      </c>
      <c r="C15" s="113">
        <v>13738759.800000001</v>
      </c>
      <c r="D15" s="113">
        <v>1327145.2</v>
      </c>
      <c r="E15" s="113">
        <v>4173635.16</v>
      </c>
      <c r="F15" s="113">
        <v>1904185.85</v>
      </c>
      <c r="G15" s="113">
        <v>678502.18</v>
      </c>
      <c r="H15" s="114">
        <v>0</v>
      </c>
      <c r="I15" s="113">
        <v>0</v>
      </c>
      <c r="J15" s="113">
        <v>72076</v>
      </c>
      <c r="K15" s="107">
        <f t="shared" si="2"/>
        <v>21894304.190000001</v>
      </c>
      <c r="L15" s="113">
        <v>116127.24</v>
      </c>
      <c r="M15" s="114">
        <v>0</v>
      </c>
      <c r="N15" s="113">
        <v>0</v>
      </c>
      <c r="O15" s="114">
        <v>0</v>
      </c>
      <c r="P15" s="114">
        <v>0</v>
      </c>
      <c r="Q15" s="114">
        <v>0</v>
      </c>
      <c r="R15" s="114">
        <v>0</v>
      </c>
      <c r="S15" s="113">
        <v>770805.31</v>
      </c>
      <c r="T15" s="107">
        <f t="shared" si="3"/>
        <v>116127.24</v>
      </c>
      <c r="U15" s="108">
        <f t="shared" si="4"/>
        <v>22010431.43</v>
      </c>
    </row>
    <row r="16" spans="1:21" x14ac:dyDescent="0.45">
      <c r="A16" s="118" t="s">
        <v>188</v>
      </c>
      <c r="B16" s="105">
        <v>701500011</v>
      </c>
      <c r="C16" s="113">
        <v>15497787</v>
      </c>
      <c r="D16" s="113">
        <v>1089704.23</v>
      </c>
      <c r="E16" s="113">
        <v>3733533.53</v>
      </c>
      <c r="F16" s="113">
        <v>1566379.04</v>
      </c>
      <c r="G16" s="113">
        <v>340990</v>
      </c>
      <c r="H16" s="114">
        <v>0</v>
      </c>
      <c r="I16" s="113">
        <v>0</v>
      </c>
      <c r="J16" s="113">
        <v>170148</v>
      </c>
      <c r="K16" s="107">
        <f t="shared" si="2"/>
        <v>22398541.800000001</v>
      </c>
      <c r="L16" s="113">
        <v>109017.4</v>
      </c>
      <c r="M16" s="114">
        <v>0</v>
      </c>
      <c r="N16" s="113">
        <v>0</v>
      </c>
      <c r="O16" s="114">
        <v>0</v>
      </c>
      <c r="P16" s="114">
        <v>0</v>
      </c>
      <c r="Q16" s="114">
        <v>0</v>
      </c>
      <c r="R16" s="114">
        <v>0</v>
      </c>
      <c r="S16" s="113">
        <v>805841.92000000004</v>
      </c>
      <c r="T16" s="107">
        <f t="shared" si="3"/>
        <v>109017.4</v>
      </c>
      <c r="U16" s="108">
        <f t="shared" si="4"/>
        <v>22507559.199999999</v>
      </c>
    </row>
    <row r="17" spans="1:21" x14ac:dyDescent="0.45">
      <c r="A17" s="118" t="s">
        <v>189</v>
      </c>
      <c r="B17" s="105">
        <v>701500012</v>
      </c>
      <c r="C17" s="113">
        <v>12700562.190000001</v>
      </c>
      <c r="D17" s="113">
        <v>996085.05</v>
      </c>
      <c r="E17" s="113">
        <v>3365336.56</v>
      </c>
      <c r="F17" s="113">
        <v>2069644.74</v>
      </c>
      <c r="G17" s="113">
        <v>590787</v>
      </c>
      <c r="H17" s="114">
        <v>0</v>
      </c>
      <c r="I17" s="113">
        <v>0</v>
      </c>
      <c r="J17" s="113">
        <v>48538</v>
      </c>
      <c r="K17" s="107">
        <f t="shared" si="2"/>
        <v>19770953.539999999</v>
      </c>
      <c r="L17" s="113">
        <v>101907.57</v>
      </c>
      <c r="M17" s="114">
        <v>0</v>
      </c>
      <c r="N17" s="113">
        <v>0</v>
      </c>
      <c r="O17" s="114">
        <v>0</v>
      </c>
      <c r="P17" s="114">
        <v>0</v>
      </c>
      <c r="Q17" s="114">
        <v>0</v>
      </c>
      <c r="R17" s="114">
        <v>0</v>
      </c>
      <c r="S17" s="113">
        <v>735768.71</v>
      </c>
      <c r="T17" s="107">
        <f t="shared" si="3"/>
        <v>101907.57</v>
      </c>
      <c r="U17" s="108">
        <f t="shared" si="4"/>
        <v>19872861.109999999</v>
      </c>
    </row>
    <row r="18" spans="1:21" x14ac:dyDescent="0.45">
      <c r="A18" s="118" t="s">
        <v>190</v>
      </c>
      <c r="B18" s="105">
        <v>701500013</v>
      </c>
      <c r="C18" s="113">
        <v>13901208</v>
      </c>
      <c r="D18" s="113">
        <v>736416.09</v>
      </c>
      <c r="E18" s="113">
        <v>3447924.25</v>
      </c>
      <c r="F18" s="113">
        <v>1533846.8</v>
      </c>
      <c r="G18" s="113">
        <v>610941.19999999995</v>
      </c>
      <c r="H18" s="114">
        <v>0</v>
      </c>
      <c r="I18" s="113">
        <v>0</v>
      </c>
      <c r="J18" s="113">
        <v>65795</v>
      </c>
      <c r="K18" s="107">
        <f t="shared" si="2"/>
        <v>20296131.34</v>
      </c>
      <c r="L18" s="113">
        <v>106647.46</v>
      </c>
      <c r="M18" s="114">
        <v>0</v>
      </c>
      <c r="N18" s="113">
        <v>0</v>
      </c>
      <c r="O18" s="114">
        <v>0</v>
      </c>
      <c r="P18" s="114">
        <v>0</v>
      </c>
      <c r="Q18" s="114">
        <v>0</v>
      </c>
      <c r="R18" s="114">
        <v>0</v>
      </c>
      <c r="S18" s="113">
        <v>700732.1</v>
      </c>
      <c r="T18" s="107">
        <f t="shared" si="3"/>
        <v>106647.46</v>
      </c>
      <c r="U18" s="108">
        <f t="shared" si="4"/>
        <v>20402778.800000001</v>
      </c>
    </row>
    <row r="19" spans="1:21" x14ac:dyDescent="0.45">
      <c r="A19" s="118" t="s">
        <v>191</v>
      </c>
      <c r="B19" s="105">
        <v>701500014</v>
      </c>
      <c r="C19" s="113">
        <v>14383106.65</v>
      </c>
      <c r="D19" s="113">
        <v>875200.8</v>
      </c>
      <c r="E19" s="113">
        <v>3179402.5</v>
      </c>
      <c r="F19" s="113">
        <v>1669585.55</v>
      </c>
      <c r="G19" s="113">
        <v>691259.9</v>
      </c>
      <c r="H19" s="114">
        <v>0</v>
      </c>
      <c r="I19" s="113">
        <v>0</v>
      </c>
      <c r="J19" s="113">
        <v>56260</v>
      </c>
      <c r="K19" s="107">
        <f t="shared" si="2"/>
        <v>20854815.400000002</v>
      </c>
      <c r="L19" s="113">
        <v>101907.57</v>
      </c>
      <c r="M19" s="114">
        <v>0</v>
      </c>
      <c r="N19" s="113">
        <v>0</v>
      </c>
      <c r="O19" s="114">
        <v>0</v>
      </c>
      <c r="P19" s="114">
        <v>0</v>
      </c>
      <c r="Q19" s="114">
        <v>0</v>
      </c>
      <c r="R19" s="114">
        <v>0</v>
      </c>
      <c r="S19" s="113">
        <v>735768.71</v>
      </c>
      <c r="T19" s="107">
        <f t="shared" si="3"/>
        <v>101907.57</v>
      </c>
      <c r="U19" s="108">
        <f t="shared" si="4"/>
        <v>20956722.970000003</v>
      </c>
    </row>
    <row r="20" spans="1:21" x14ac:dyDescent="0.45">
      <c r="A20" s="118" t="s">
        <v>192</v>
      </c>
      <c r="B20" s="105">
        <v>701500015</v>
      </c>
      <c r="C20" s="113">
        <v>14418863.449999999</v>
      </c>
      <c r="D20" s="113">
        <v>1265539.6000000001</v>
      </c>
      <c r="E20" s="113">
        <v>4215580.55</v>
      </c>
      <c r="F20" s="113">
        <v>1904614.98</v>
      </c>
      <c r="G20" s="113">
        <v>553912.97</v>
      </c>
      <c r="H20" s="114">
        <v>0</v>
      </c>
      <c r="I20" s="113">
        <v>0</v>
      </c>
      <c r="J20" s="113">
        <v>70160</v>
      </c>
      <c r="K20" s="107">
        <f t="shared" si="2"/>
        <v>22428671.549999997</v>
      </c>
      <c r="L20" s="113">
        <v>111387.35</v>
      </c>
      <c r="M20" s="114">
        <v>0</v>
      </c>
      <c r="N20" s="113">
        <v>0</v>
      </c>
      <c r="O20" s="114">
        <v>0</v>
      </c>
      <c r="P20" s="114">
        <v>0</v>
      </c>
      <c r="Q20" s="114">
        <v>0</v>
      </c>
      <c r="R20" s="114">
        <v>0</v>
      </c>
      <c r="S20" s="113">
        <v>770805.31</v>
      </c>
      <c r="T20" s="107">
        <f t="shared" si="3"/>
        <v>111387.35</v>
      </c>
      <c r="U20" s="108">
        <f t="shared" si="4"/>
        <v>22540058.899999999</v>
      </c>
    </row>
    <row r="21" spans="1:21" x14ac:dyDescent="0.45">
      <c r="A21" s="118" t="s">
        <v>193</v>
      </c>
      <c r="B21" s="105">
        <v>701500016</v>
      </c>
      <c r="C21" s="113">
        <v>16564598.259999998</v>
      </c>
      <c r="D21" s="113">
        <v>1021554.0399999999</v>
      </c>
      <c r="E21" s="113">
        <v>3838215.68</v>
      </c>
      <c r="F21" s="113">
        <v>1760533.71</v>
      </c>
      <c r="G21" s="113">
        <v>496709</v>
      </c>
      <c r="H21" s="114">
        <v>0</v>
      </c>
      <c r="I21" s="113">
        <v>0</v>
      </c>
      <c r="J21" s="113">
        <v>39408</v>
      </c>
      <c r="K21" s="107">
        <f t="shared" si="2"/>
        <v>23721018.689999998</v>
      </c>
      <c r="L21" s="113">
        <v>106647.46</v>
      </c>
      <c r="M21" s="114">
        <v>0</v>
      </c>
      <c r="N21" s="113">
        <v>0</v>
      </c>
      <c r="O21" s="114">
        <v>0</v>
      </c>
      <c r="P21" s="114">
        <v>0</v>
      </c>
      <c r="Q21" s="114">
        <v>0</v>
      </c>
      <c r="R21" s="114">
        <v>0</v>
      </c>
      <c r="S21" s="113">
        <v>665695.5</v>
      </c>
      <c r="T21" s="107">
        <f t="shared" si="3"/>
        <v>106647.46</v>
      </c>
      <c r="U21" s="108">
        <f t="shared" si="4"/>
        <v>23827666.149999999</v>
      </c>
    </row>
    <row r="22" spans="1:21" x14ac:dyDescent="0.45">
      <c r="A22" s="118" t="s">
        <v>194</v>
      </c>
      <c r="B22" s="105">
        <v>701500017</v>
      </c>
      <c r="C22" s="113">
        <v>12903968.1</v>
      </c>
      <c r="D22" s="113">
        <v>1096120.6199999999</v>
      </c>
      <c r="E22" s="113">
        <v>4418806.66</v>
      </c>
      <c r="F22" s="113">
        <v>2566507.9</v>
      </c>
      <c r="G22" s="113">
        <v>551595</v>
      </c>
      <c r="H22" s="114">
        <v>0</v>
      </c>
      <c r="I22" s="113">
        <v>0</v>
      </c>
      <c r="J22" s="113">
        <v>43778</v>
      </c>
      <c r="K22" s="107">
        <f t="shared" si="2"/>
        <v>21580776.279999997</v>
      </c>
      <c r="L22" s="113">
        <v>120867.12</v>
      </c>
      <c r="M22" s="114">
        <v>0</v>
      </c>
      <c r="N22" s="113">
        <v>0</v>
      </c>
      <c r="O22" s="114">
        <v>0</v>
      </c>
      <c r="P22" s="114">
        <v>0</v>
      </c>
      <c r="Q22" s="114">
        <v>0</v>
      </c>
      <c r="R22" s="114">
        <v>0</v>
      </c>
      <c r="S22" s="113">
        <v>735768.71</v>
      </c>
      <c r="T22" s="107">
        <f t="shared" si="3"/>
        <v>120867.12</v>
      </c>
      <c r="U22" s="108">
        <f t="shared" si="4"/>
        <v>21701643.399999999</v>
      </c>
    </row>
    <row r="23" spans="1:21" x14ac:dyDescent="0.45">
      <c r="A23" s="118" t="s">
        <v>195</v>
      </c>
      <c r="B23" s="105">
        <v>701500018</v>
      </c>
      <c r="C23" s="113">
        <v>12675651.25</v>
      </c>
      <c r="D23" s="113">
        <v>986768.92999999993</v>
      </c>
      <c r="E23" s="113">
        <v>3610320.75</v>
      </c>
      <c r="F23" s="113">
        <v>1246336.3600000001</v>
      </c>
      <c r="G23" s="113">
        <v>599006.1</v>
      </c>
      <c r="H23" s="114">
        <v>0</v>
      </c>
      <c r="I23" s="113">
        <v>0</v>
      </c>
      <c r="J23" s="113">
        <v>76103.25</v>
      </c>
      <c r="K23" s="107">
        <f t="shared" si="2"/>
        <v>19194186.640000001</v>
      </c>
      <c r="L23" s="113">
        <v>94797.74</v>
      </c>
      <c r="M23" s="114">
        <v>0</v>
      </c>
      <c r="N23" s="113">
        <v>0</v>
      </c>
      <c r="O23" s="114">
        <v>0</v>
      </c>
      <c r="P23" s="114">
        <v>0</v>
      </c>
      <c r="Q23" s="114">
        <v>0</v>
      </c>
      <c r="R23" s="114">
        <v>0</v>
      </c>
      <c r="S23" s="113">
        <v>560585.68000000005</v>
      </c>
      <c r="T23" s="107">
        <f t="shared" si="3"/>
        <v>94797.74</v>
      </c>
      <c r="U23" s="108">
        <f t="shared" si="4"/>
        <v>19288984.379999999</v>
      </c>
    </row>
    <row r="24" spans="1:21" x14ac:dyDescent="0.45">
      <c r="A24" s="118" t="s">
        <v>196</v>
      </c>
      <c r="B24" s="105">
        <v>701500029</v>
      </c>
      <c r="C24" s="113">
        <v>445580</v>
      </c>
      <c r="D24" s="113">
        <v>1152349.3699999999</v>
      </c>
      <c r="E24" s="113">
        <v>3751431.68</v>
      </c>
      <c r="F24" s="113">
        <v>1359117.3</v>
      </c>
      <c r="G24" s="113">
        <v>590561.6</v>
      </c>
      <c r="H24" s="114">
        <v>0</v>
      </c>
      <c r="I24" s="113">
        <v>0</v>
      </c>
      <c r="J24" s="113">
        <v>73918</v>
      </c>
      <c r="K24" s="107">
        <f t="shared" si="2"/>
        <v>7372957.9499999993</v>
      </c>
      <c r="L24" s="113">
        <v>94797.74</v>
      </c>
      <c r="M24" s="114">
        <v>0</v>
      </c>
      <c r="N24" s="113">
        <v>0</v>
      </c>
      <c r="O24" s="114">
        <v>0</v>
      </c>
      <c r="P24" s="114">
        <v>0</v>
      </c>
      <c r="Q24" s="114">
        <v>0</v>
      </c>
      <c r="R24" s="114">
        <v>0</v>
      </c>
      <c r="S24" s="113">
        <v>700732.1</v>
      </c>
      <c r="T24" s="107">
        <f t="shared" si="3"/>
        <v>94797.74</v>
      </c>
      <c r="U24" s="108">
        <f t="shared" si="4"/>
        <v>7467755.6899999995</v>
      </c>
    </row>
    <row r="25" spans="1:21" x14ac:dyDescent="0.45">
      <c r="A25" s="118" t="s">
        <v>197</v>
      </c>
      <c r="B25" s="105">
        <v>701500032</v>
      </c>
      <c r="C25" s="113">
        <v>501500</v>
      </c>
      <c r="D25" s="113">
        <v>691959.89</v>
      </c>
      <c r="E25" s="113">
        <v>3167494.93</v>
      </c>
      <c r="F25" s="113">
        <v>1538310.3</v>
      </c>
      <c r="G25" s="113">
        <v>496835</v>
      </c>
      <c r="H25" s="114">
        <v>0</v>
      </c>
      <c r="I25" s="113">
        <v>0</v>
      </c>
      <c r="J25" s="113">
        <v>86780</v>
      </c>
      <c r="K25" s="107">
        <f t="shared" si="2"/>
        <v>6482880.1200000001</v>
      </c>
      <c r="L25" s="113">
        <v>85317.97</v>
      </c>
      <c r="M25" s="114">
        <v>0</v>
      </c>
      <c r="N25" s="113">
        <v>0</v>
      </c>
      <c r="O25" s="114">
        <v>0</v>
      </c>
      <c r="P25" s="114">
        <v>0</v>
      </c>
      <c r="Q25" s="114">
        <v>0</v>
      </c>
      <c r="R25" s="114">
        <v>0</v>
      </c>
      <c r="S25" s="113">
        <v>665695.5</v>
      </c>
      <c r="T25" s="107">
        <f t="shared" si="3"/>
        <v>85317.97</v>
      </c>
      <c r="U25" s="108">
        <f t="shared" si="4"/>
        <v>6568198.0899999999</v>
      </c>
    </row>
    <row r="26" spans="1:21" x14ac:dyDescent="0.45">
      <c r="A26" s="118" t="s">
        <v>198</v>
      </c>
      <c r="B26" s="105">
        <v>701500034</v>
      </c>
      <c r="C26" s="113">
        <v>263052</v>
      </c>
      <c r="D26" s="113">
        <v>789413.38</v>
      </c>
      <c r="E26" s="113">
        <v>3475655.9</v>
      </c>
      <c r="F26" s="113">
        <v>1556714.6</v>
      </c>
      <c r="G26" s="113">
        <v>224232</v>
      </c>
      <c r="H26" s="114">
        <v>0</v>
      </c>
      <c r="I26" s="113">
        <v>0</v>
      </c>
      <c r="J26" s="113">
        <v>17017</v>
      </c>
      <c r="K26" s="107">
        <f t="shared" si="2"/>
        <v>6326084.879999999</v>
      </c>
      <c r="L26" s="113">
        <v>82948.03</v>
      </c>
      <c r="M26" s="114">
        <v>0</v>
      </c>
      <c r="N26" s="113">
        <v>0</v>
      </c>
      <c r="O26" s="114">
        <v>0</v>
      </c>
      <c r="P26" s="114">
        <v>0</v>
      </c>
      <c r="Q26" s="114">
        <v>0</v>
      </c>
      <c r="R26" s="114">
        <v>0</v>
      </c>
      <c r="S26" s="113">
        <v>525549.07999999996</v>
      </c>
      <c r="T26" s="107">
        <f t="shared" si="3"/>
        <v>82948.03</v>
      </c>
      <c r="U26" s="108">
        <f t="shared" si="4"/>
        <v>6409032.9099999992</v>
      </c>
    </row>
    <row r="27" spans="1:21" x14ac:dyDescent="0.45">
      <c r="A27" s="104" t="s">
        <v>199</v>
      </c>
      <c r="B27" s="105"/>
      <c r="C27" s="115"/>
      <c r="D27" s="115"/>
      <c r="E27" s="115"/>
      <c r="F27" s="115"/>
      <c r="G27" s="115"/>
      <c r="H27" s="114"/>
      <c r="I27" s="115"/>
      <c r="J27" s="115"/>
      <c r="K27" s="107"/>
      <c r="L27" s="119"/>
      <c r="M27" s="114"/>
      <c r="N27" s="115"/>
      <c r="O27" s="114"/>
      <c r="P27" s="114"/>
      <c r="Q27" s="114"/>
      <c r="R27" s="114"/>
      <c r="S27" s="119"/>
      <c r="T27" s="107"/>
      <c r="U27" s="108"/>
    </row>
    <row r="28" spans="1:21" x14ac:dyDescent="0.45">
      <c r="A28" s="109" t="s">
        <v>200</v>
      </c>
      <c r="B28" s="105">
        <v>701500003</v>
      </c>
      <c r="C28" s="113">
        <v>39384349.689999998</v>
      </c>
      <c r="D28" s="113">
        <v>12058775.529999999</v>
      </c>
      <c r="E28" s="113">
        <v>33008828.899999999</v>
      </c>
      <c r="F28" s="113">
        <v>1206625.57</v>
      </c>
      <c r="G28" s="113">
        <v>3403735.05</v>
      </c>
      <c r="H28" s="114">
        <v>0</v>
      </c>
      <c r="I28" s="113">
        <v>0</v>
      </c>
      <c r="J28" s="113">
        <v>11036918.210000001</v>
      </c>
      <c r="K28" s="107">
        <f t="shared" si="2"/>
        <v>100099232.94999999</v>
      </c>
      <c r="L28" s="113">
        <v>5442663.8599999994</v>
      </c>
      <c r="M28" s="114">
        <v>0</v>
      </c>
      <c r="N28" s="113">
        <v>4962308.7699999996</v>
      </c>
      <c r="O28" s="114">
        <v>0</v>
      </c>
      <c r="P28" s="114">
        <v>0</v>
      </c>
      <c r="Q28" s="114">
        <v>0</v>
      </c>
      <c r="R28" s="114">
        <v>0</v>
      </c>
      <c r="S28" s="113">
        <v>2767891.79</v>
      </c>
      <c r="T28" s="107">
        <f t="shared" si="3"/>
        <v>10404972.629999999</v>
      </c>
      <c r="U28" s="108">
        <f t="shared" si="4"/>
        <v>110504205.57999998</v>
      </c>
    </row>
  </sheetData>
  <mergeCells count="5">
    <mergeCell ref="U3:U4"/>
    <mergeCell ref="A3:A4"/>
    <mergeCell ref="B3:B4"/>
    <mergeCell ref="C3:K3"/>
    <mergeCell ref="L3:T3"/>
  </mergeCells>
  <pageMargins left="0.19685039370078741" right="0" top="0.59055118110236227" bottom="0.39370078740157483" header="0.31496062992125984" footer="0.31496062992125984"/>
  <pageSetup paperSize="9"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4"/>
  <sheetViews>
    <sheetView workbookViewId="0">
      <pane xSplit="1" ySplit="5" topLeftCell="B102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6.625" style="10" customWidth="1"/>
    <col min="2" max="2" width="48.625" style="6" customWidth="1"/>
    <col min="3" max="3" width="13.625" style="6" customWidth="1"/>
    <col min="4" max="4" width="15" style="6" bestFit="1" customWidth="1"/>
    <col min="5" max="6" width="12.625" style="6" customWidth="1"/>
    <col min="7" max="7" width="14.625" style="6" customWidth="1"/>
    <col min="8" max="8" width="8.75" style="7" bestFit="1" customWidth="1"/>
    <col min="9" max="9" width="12.625" style="8" customWidth="1"/>
    <col min="10" max="10" width="14.625" style="9" customWidth="1"/>
    <col min="11" max="16384" width="9.125" style="6"/>
  </cols>
  <sheetData>
    <row r="1" spans="1:10" x14ac:dyDescent="0.45">
      <c r="A1" s="5" t="s">
        <v>443</v>
      </c>
    </row>
    <row r="2" spans="1:10" x14ac:dyDescent="0.45">
      <c r="B2" s="5"/>
      <c r="C2" s="11"/>
      <c r="D2" s="11"/>
      <c r="E2" s="11"/>
      <c r="F2" s="11"/>
      <c r="G2" s="11"/>
      <c r="H2" s="12"/>
      <c r="I2" s="13"/>
      <c r="J2" s="14" t="s">
        <v>18</v>
      </c>
    </row>
    <row r="3" spans="1:10" x14ac:dyDescent="0.45">
      <c r="A3" s="15" t="s">
        <v>31</v>
      </c>
      <c r="B3" s="15" t="s">
        <v>8</v>
      </c>
      <c r="C3" s="15" t="s">
        <v>1</v>
      </c>
      <c r="D3" s="15" t="s">
        <v>2</v>
      </c>
      <c r="E3" s="15" t="s">
        <v>3</v>
      </c>
      <c r="F3" s="15" t="s">
        <v>11</v>
      </c>
      <c r="G3" s="15" t="s">
        <v>12</v>
      </c>
      <c r="H3" s="16" t="s">
        <v>13</v>
      </c>
      <c r="I3" s="17" t="s">
        <v>14</v>
      </c>
      <c r="J3" s="15" t="s">
        <v>22</v>
      </c>
    </row>
    <row r="4" spans="1:10" ht="21.75" thickBot="1" x14ac:dyDescent="0.5">
      <c r="A4" s="18"/>
      <c r="B4" s="19" t="s">
        <v>12</v>
      </c>
      <c r="C4" s="20">
        <f>SUM(C6:C2083)</f>
        <v>524085518.47999984</v>
      </c>
      <c r="D4" s="20">
        <f>SUM(D6:D2083)</f>
        <v>0</v>
      </c>
      <c r="E4" s="20">
        <f>SUM(E6:E2083)</f>
        <v>36483816.980000004</v>
      </c>
      <c r="F4" s="20">
        <f>SUM(F6:F2083)</f>
        <v>66464960.469999991</v>
      </c>
      <c r="G4" s="20">
        <f>SUM(G6:G2083)</f>
        <v>627034295.92999995</v>
      </c>
      <c r="H4" s="21"/>
      <c r="I4" s="22"/>
      <c r="J4" s="23"/>
    </row>
    <row r="5" spans="1:10" s="31" customFormat="1" ht="21.75" thickTop="1" x14ac:dyDescent="0.2">
      <c r="A5" s="24"/>
      <c r="B5" s="25" t="s">
        <v>282</v>
      </c>
      <c r="C5" s="26"/>
      <c r="D5" s="26"/>
      <c r="E5" s="26"/>
      <c r="F5" s="26"/>
      <c r="G5" s="27"/>
      <c r="H5" s="28"/>
      <c r="I5" s="29"/>
      <c r="J5" s="30"/>
    </row>
    <row r="6" spans="1:10" s="31" customFormat="1" x14ac:dyDescent="0.2">
      <c r="A6" s="32"/>
      <c r="B6" s="33" t="s">
        <v>79</v>
      </c>
      <c r="C6" s="34"/>
      <c r="D6" s="34"/>
      <c r="E6" s="34"/>
      <c r="F6" s="34"/>
      <c r="G6" s="35"/>
      <c r="H6" s="36"/>
      <c r="I6" s="29"/>
      <c r="J6" s="35"/>
    </row>
    <row r="7" spans="1:10" s="31" customFormat="1" x14ac:dyDescent="0.2">
      <c r="A7" s="32">
        <v>1</v>
      </c>
      <c r="B7" s="37" t="s">
        <v>287</v>
      </c>
      <c r="C7" s="34">
        <v>7069988.8308680011</v>
      </c>
      <c r="D7" s="34">
        <v>0</v>
      </c>
      <c r="E7" s="34">
        <v>399638.27217599994</v>
      </c>
      <c r="F7" s="34">
        <v>283191.83958000003</v>
      </c>
      <c r="G7" s="35">
        <f t="shared" ref="G7:G47" si="0">SUM(C7:F7)</f>
        <v>7752818.9426240018</v>
      </c>
      <c r="H7" s="36">
        <v>1</v>
      </c>
      <c r="I7" s="29" t="s">
        <v>15</v>
      </c>
      <c r="J7" s="35">
        <f t="shared" ref="J7:J47" si="1">G7/H7</f>
        <v>7752818.9426240018</v>
      </c>
    </row>
    <row r="8" spans="1:10" s="31" customFormat="1" x14ac:dyDescent="0.2">
      <c r="A8" s="32">
        <v>2</v>
      </c>
      <c r="B8" s="37" t="s">
        <v>288</v>
      </c>
      <c r="C8" s="34">
        <v>7536346.9331680015</v>
      </c>
      <c r="D8" s="34">
        <v>0</v>
      </c>
      <c r="E8" s="34">
        <v>425999.63577599992</v>
      </c>
      <c r="F8" s="34">
        <v>301872.04008000001</v>
      </c>
      <c r="G8" s="35">
        <f t="shared" si="0"/>
        <v>8264218.6090240013</v>
      </c>
      <c r="H8" s="36">
        <v>4</v>
      </c>
      <c r="I8" s="29" t="s">
        <v>16</v>
      </c>
      <c r="J8" s="35">
        <f t="shared" si="1"/>
        <v>2066054.6522560003</v>
      </c>
    </row>
    <row r="9" spans="1:10" s="31" customFormat="1" x14ac:dyDescent="0.2">
      <c r="A9" s="32">
        <v>3</v>
      </c>
      <c r="B9" s="37" t="s">
        <v>289</v>
      </c>
      <c r="C9" s="34">
        <v>5181238.5165530005</v>
      </c>
      <c r="D9" s="34">
        <v>0</v>
      </c>
      <c r="E9" s="34">
        <v>292874.74959599995</v>
      </c>
      <c r="F9" s="34">
        <v>207537.02755500001</v>
      </c>
      <c r="G9" s="35">
        <f t="shared" si="0"/>
        <v>5681650.2937040003</v>
      </c>
      <c r="H9" s="36">
        <v>18</v>
      </c>
      <c r="I9" s="29" t="s">
        <v>15</v>
      </c>
      <c r="J9" s="35">
        <f t="shared" si="1"/>
        <v>315647.2385391111</v>
      </c>
    </row>
    <row r="10" spans="1:10" s="31" customFormat="1" x14ac:dyDescent="0.2">
      <c r="A10" s="32">
        <v>4</v>
      </c>
      <c r="B10" s="37" t="s">
        <v>290</v>
      </c>
      <c r="C10" s="34">
        <v>3768173.4665840007</v>
      </c>
      <c r="D10" s="34">
        <v>0</v>
      </c>
      <c r="E10" s="34">
        <v>212999.81788799996</v>
      </c>
      <c r="F10" s="34">
        <v>150936.02004</v>
      </c>
      <c r="G10" s="35">
        <f t="shared" si="0"/>
        <v>4132109.3045120006</v>
      </c>
      <c r="H10" s="36">
        <v>21</v>
      </c>
      <c r="I10" s="29" t="s">
        <v>88</v>
      </c>
      <c r="J10" s="35">
        <f t="shared" si="1"/>
        <v>196767.10973866671</v>
      </c>
    </row>
    <row r="11" spans="1:10" s="31" customFormat="1" x14ac:dyDescent="0.2">
      <c r="A11" s="32">
        <v>5</v>
      </c>
      <c r="B11" s="37" t="s">
        <v>291</v>
      </c>
      <c r="C11" s="34">
        <v>3297151.7832610006</v>
      </c>
      <c r="D11" s="34">
        <v>0</v>
      </c>
      <c r="E11" s="34">
        <v>186374.84065200001</v>
      </c>
      <c r="F11" s="34">
        <v>132069.01753500002</v>
      </c>
      <c r="G11" s="35">
        <f t="shared" si="0"/>
        <v>3615595.6414480009</v>
      </c>
      <c r="H11" s="36">
        <v>12</v>
      </c>
      <c r="I11" s="29" t="s">
        <v>16</v>
      </c>
      <c r="J11" s="35">
        <f t="shared" si="1"/>
        <v>301299.63678733341</v>
      </c>
    </row>
    <row r="12" spans="1:10" s="31" customFormat="1" x14ac:dyDescent="0.2">
      <c r="A12" s="32">
        <v>6</v>
      </c>
      <c r="B12" s="37" t="s">
        <v>292</v>
      </c>
      <c r="C12" s="34">
        <v>3297151.7832610006</v>
      </c>
      <c r="D12" s="34">
        <v>0</v>
      </c>
      <c r="E12" s="34">
        <v>186374.84065200001</v>
      </c>
      <c r="F12" s="34">
        <v>132069.01753500002</v>
      </c>
      <c r="G12" s="35">
        <f t="shared" si="0"/>
        <v>3615595.6414480009</v>
      </c>
      <c r="H12" s="36">
        <v>14</v>
      </c>
      <c r="I12" s="29" t="s">
        <v>16</v>
      </c>
      <c r="J12" s="35">
        <f t="shared" si="1"/>
        <v>258256.83153200007</v>
      </c>
    </row>
    <row r="13" spans="1:10" s="31" customFormat="1" x14ac:dyDescent="0.2">
      <c r="A13" s="32">
        <v>7</v>
      </c>
      <c r="B13" s="37" t="s">
        <v>293</v>
      </c>
      <c r="C13" s="34">
        <v>8007368.616491002</v>
      </c>
      <c r="D13" s="34">
        <v>0</v>
      </c>
      <c r="E13" s="34">
        <v>452624.61301200005</v>
      </c>
      <c r="F13" s="34">
        <v>320739.04258500005</v>
      </c>
      <c r="G13" s="35">
        <f t="shared" si="0"/>
        <v>8780732.2720880024</v>
      </c>
      <c r="H13" s="36">
        <v>40</v>
      </c>
      <c r="I13" s="29" t="s">
        <v>16</v>
      </c>
      <c r="J13" s="35">
        <f t="shared" si="1"/>
        <v>219518.30680220007</v>
      </c>
    </row>
    <row r="14" spans="1:10" s="31" customFormat="1" ht="42" x14ac:dyDescent="0.2">
      <c r="A14" s="32">
        <v>8</v>
      </c>
      <c r="B14" s="38" t="s">
        <v>294</v>
      </c>
      <c r="C14" s="34">
        <v>942043.36664600018</v>
      </c>
      <c r="D14" s="34">
        <v>0</v>
      </c>
      <c r="E14" s="34">
        <v>53249.95447199999</v>
      </c>
      <c r="F14" s="34">
        <v>37734.005010000001</v>
      </c>
      <c r="G14" s="35">
        <f t="shared" si="0"/>
        <v>1033027.3261280002</v>
      </c>
      <c r="H14" s="36">
        <v>9</v>
      </c>
      <c r="I14" s="29" t="s">
        <v>16</v>
      </c>
      <c r="J14" s="35">
        <f t="shared" si="1"/>
        <v>114780.81401422224</v>
      </c>
    </row>
    <row r="15" spans="1:10" s="31" customFormat="1" x14ac:dyDescent="0.2">
      <c r="A15" s="32">
        <v>9</v>
      </c>
      <c r="B15" s="38" t="s">
        <v>295</v>
      </c>
      <c r="C15" s="34">
        <v>2826130.0999379996</v>
      </c>
      <c r="D15" s="34">
        <v>0</v>
      </c>
      <c r="E15" s="34">
        <v>159749.86341599998</v>
      </c>
      <c r="F15" s="34">
        <v>113202.01502999998</v>
      </c>
      <c r="G15" s="35">
        <f t="shared" si="0"/>
        <v>3099081.9783839993</v>
      </c>
      <c r="H15" s="36">
        <v>4</v>
      </c>
      <c r="I15" s="29" t="s">
        <v>16</v>
      </c>
      <c r="J15" s="35">
        <f t="shared" si="1"/>
        <v>774770.49459599983</v>
      </c>
    </row>
    <row r="16" spans="1:10" s="31" customFormat="1" ht="42" x14ac:dyDescent="0.2">
      <c r="A16" s="32">
        <v>10</v>
      </c>
      <c r="B16" s="38" t="s">
        <v>296</v>
      </c>
      <c r="C16" s="34">
        <v>942043.36664600018</v>
      </c>
      <c r="D16" s="34">
        <v>0</v>
      </c>
      <c r="E16" s="34">
        <v>53249.95447199999</v>
      </c>
      <c r="F16" s="34">
        <v>37734.005010000001</v>
      </c>
      <c r="G16" s="35">
        <f t="shared" si="0"/>
        <v>1033027.3261280002</v>
      </c>
      <c r="H16" s="36">
        <v>4</v>
      </c>
      <c r="I16" s="29" t="s">
        <v>16</v>
      </c>
      <c r="J16" s="35">
        <f t="shared" si="1"/>
        <v>258256.83153200004</v>
      </c>
    </row>
    <row r="17" spans="1:10" s="31" customFormat="1" x14ac:dyDescent="0.2">
      <c r="A17" s="32">
        <v>11</v>
      </c>
      <c r="B17" s="38" t="s">
        <v>297</v>
      </c>
      <c r="C17" s="34">
        <v>1413065.0499689998</v>
      </c>
      <c r="D17" s="34">
        <v>0</v>
      </c>
      <c r="E17" s="34">
        <v>79874.931707999989</v>
      </c>
      <c r="F17" s="34">
        <v>56601.00751499999</v>
      </c>
      <c r="G17" s="35">
        <f t="shared" si="0"/>
        <v>1549540.9891919997</v>
      </c>
      <c r="H17" s="36">
        <v>1</v>
      </c>
      <c r="I17" s="29" t="s">
        <v>15</v>
      </c>
      <c r="J17" s="35">
        <f t="shared" si="1"/>
        <v>1549540.9891919997</v>
      </c>
    </row>
    <row r="18" spans="1:10" s="31" customFormat="1" ht="42" x14ac:dyDescent="0.2">
      <c r="A18" s="32">
        <v>12</v>
      </c>
      <c r="B18" s="38" t="s">
        <v>298</v>
      </c>
      <c r="C18" s="34">
        <v>1413065.0499689998</v>
      </c>
      <c r="D18" s="34">
        <v>0</v>
      </c>
      <c r="E18" s="34">
        <v>79874.931707999989</v>
      </c>
      <c r="F18" s="34">
        <v>56601.00751499999</v>
      </c>
      <c r="G18" s="35">
        <f t="shared" si="0"/>
        <v>1549540.9891919997</v>
      </c>
      <c r="H18" s="36">
        <v>1</v>
      </c>
      <c r="I18" s="29" t="s">
        <v>15</v>
      </c>
      <c r="J18" s="35">
        <f t="shared" si="1"/>
        <v>1549540.9891919997</v>
      </c>
    </row>
    <row r="19" spans="1:10" s="31" customFormat="1" ht="42" x14ac:dyDescent="0.2">
      <c r="A19" s="32">
        <v>13</v>
      </c>
      <c r="B19" s="38" t="s">
        <v>299</v>
      </c>
      <c r="C19" s="34">
        <v>942043.36664600018</v>
      </c>
      <c r="D19" s="34">
        <v>0</v>
      </c>
      <c r="E19" s="34">
        <v>53249.95447199999</v>
      </c>
      <c r="F19" s="34">
        <v>37734.005010000001</v>
      </c>
      <c r="G19" s="35">
        <f t="shared" si="0"/>
        <v>1033027.3261280002</v>
      </c>
      <c r="H19" s="36">
        <v>1</v>
      </c>
      <c r="I19" s="29" t="s">
        <v>15</v>
      </c>
      <c r="J19" s="35">
        <f t="shared" si="1"/>
        <v>1033027.3261280002</v>
      </c>
    </row>
    <row r="20" spans="1:10" s="31" customFormat="1" x14ac:dyDescent="0.2">
      <c r="A20" s="32"/>
      <c r="B20" s="33" t="s">
        <v>300</v>
      </c>
      <c r="C20" s="34"/>
      <c r="D20" s="34"/>
      <c r="E20" s="34"/>
      <c r="F20" s="34"/>
      <c r="G20" s="35"/>
      <c r="H20" s="36"/>
      <c r="I20" s="29"/>
      <c r="J20" s="35"/>
    </row>
    <row r="21" spans="1:10" s="31" customFormat="1" x14ac:dyDescent="0.2">
      <c r="A21" s="32">
        <v>14</v>
      </c>
      <c r="B21" s="37" t="s">
        <v>301</v>
      </c>
      <c r="C21" s="34">
        <v>2061080.7840000005</v>
      </c>
      <c r="D21" s="34">
        <v>0</v>
      </c>
      <c r="E21" s="34">
        <v>709534.01599999995</v>
      </c>
      <c r="F21" s="34">
        <v>171887.36800000002</v>
      </c>
      <c r="G21" s="35">
        <f t="shared" si="0"/>
        <v>2942502.1680000005</v>
      </c>
      <c r="H21" s="36">
        <v>8</v>
      </c>
      <c r="I21" s="29" t="s">
        <v>15</v>
      </c>
      <c r="J21" s="35">
        <f t="shared" si="1"/>
        <v>367812.77100000007</v>
      </c>
    </row>
    <row r="22" spans="1:10" s="31" customFormat="1" x14ac:dyDescent="0.2">
      <c r="A22" s="32">
        <v>15</v>
      </c>
      <c r="B22" s="37" t="s">
        <v>302</v>
      </c>
      <c r="C22" s="34">
        <v>128817.54900000003</v>
      </c>
      <c r="D22" s="34">
        <v>0</v>
      </c>
      <c r="E22" s="34">
        <v>44345.875999999997</v>
      </c>
      <c r="F22" s="34">
        <v>10742.960500000001</v>
      </c>
      <c r="G22" s="35">
        <f t="shared" si="0"/>
        <v>183906.38550000003</v>
      </c>
      <c r="H22" s="36">
        <v>2</v>
      </c>
      <c r="I22" s="29" t="s">
        <v>15</v>
      </c>
      <c r="J22" s="35">
        <f t="shared" si="1"/>
        <v>91953.192750000017</v>
      </c>
    </row>
    <row r="23" spans="1:10" s="31" customFormat="1" x14ac:dyDescent="0.2">
      <c r="A23" s="32">
        <v>16</v>
      </c>
      <c r="B23" s="37" t="s">
        <v>303</v>
      </c>
      <c r="C23" s="34">
        <v>386452.64700000006</v>
      </c>
      <c r="D23" s="34">
        <v>0</v>
      </c>
      <c r="E23" s="34">
        <v>133037.628</v>
      </c>
      <c r="F23" s="34">
        <v>32228.8815</v>
      </c>
      <c r="G23" s="35">
        <f t="shared" si="0"/>
        <v>551719.15650000004</v>
      </c>
      <c r="H23" s="36">
        <v>10</v>
      </c>
      <c r="I23" s="29" t="s">
        <v>15</v>
      </c>
      <c r="J23" s="35">
        <f t="shared" si="1"/>
        <v>55171.915650000003</v>
      </c>
    </row>
    <row r="24" spans="1:10" s="31" customFormat="1" x14ac:dyDescent="0.2">
      <c r="A24" s="32"/>
      <c r="B24" s="33" t="s">
        <v>151</v>
      </c>
      <c r="C24" s="34"/>
      <c r="D24" s="34"/>
      <c r="E24" s="34"/>
      <c r="F24" s="34"/>
      <c r="G24" s="35"/>
      <c r="H24" s="36"/>
      <c r="I24" s="29"/>
      <c r="J24" s="35"/>
    </row>
    <row r="25" spans="1:10" s="31" customFormat="1" x14ac:dyDescent="0.2">
      <c r="A25" s="32">
        <v>17</v>
      </c>
      <c r="B25" s="37" t="s">
        <v>93</v>
      </c>
      <c r="C25" s="34">
        <v>2165848.3167359997</v>
      </c>
      <c r="D25" s="34">
        <v>0</v>
      </c>
      <c r="E25" s="34">
        <v>202347.86830799998</v>
      </c>
      <c r="F25" s="34">
        <v>99850.961244000006</v>
      </c>
      <c r="G25" s="35">
        <f t="shared" si="0"/>
        <v>2468047.1462879996</v>
      </c>
      <c r="H25" s="36">
        <v>5</v>
      </c>
      <c r="I25" s="29" t="s">
        <v>15</v>
      </c>
      <c r="J25" s="35">
        <f t="shared" si="1"/>
        <v>493609.42925759993</v>
      </c>
    </row>
    <row r="26" spans="1:10" s="31" customFormat="1" x14ac:dyDescent="0.2">
      <c r="A26" s="32">
        <v>18</v>
      </c>
      <c r="B26" s="37" t="s">
        <v>304</v>
      </c>
      <c r="C26" s="34">
        <v>1978189.2738399999</v>
      </c>
      <c r="D26" s="34">
        <v>0</v>
      </c>
      <c r="E26" s="34">
        <v>184815.51989499998</v>
      </c>
      <c r="F26" s="34">
        <v>91199.41548499999</v>
      </c>
      <c r="G26" s="35">
        <f t="shared" si="0"/>
        <v>2254204.2092199996</v>
      </c>
      <c r="H26" s="36">
        <v>4</v>
      </c>
      <c r="I26" s="29" t="s">
        <v>15</v>
      </c>
      <c r="J26" s="35">
        <f t="shared" si="1"/>
        <v>563551.0523049999</v>
      </c>
    </row>
    <row r="27" spans="1:10" s="31" customFormat="1" x14ac:dyDescent="0.2">
      <c r="A27" s="32">
        <v>19</v>
      </c>
      <c r="B27" s="37" t="s">
        <v>94</v>
      </c>
      <c r="C27" s="34">
        <v>2930827.8546559997</v>
      </c>
      <c r="D27" s="34">
        <v>0</v>
      </c>
      <c r="E27" s="34">
        <v>273817.31406799995</v>
      </c>
      <c r="F27" s="34">
        <v>135118.40892399999</v>
      </c>
      <c r="G27" s="35">
        <f t="shared" si="0"/>
        <v>3339763.5776479994</v>
      </c>
      <c r="H27" s="36">
        <v>6</v>
      </c>
      <c r="I27" s="29" t="s">
        <v>15</v>
      </c>
      <c r="J27" s="35">
        <f t="shared" si="1"/>
        <v>556627.26294133323</v>
      </c>
    </row>
    <row r="28" spans="1:10" s="31" customFormat="1" x14ac:dyDescent="0.2">
      <c r="A28" s="32">
        <v>20</v>
      </c>
      <c r="B28" s="37" t="s">
        <v>305</v>
      </c>
      <c r="C28" s="34">
        <v>1971017.5906719998</v>
      </c>
      <c r="D28" s="34">
        <v>0</v>
      </c>
      <c r="E28" s="34">
        <v>184145.49384099999</v>
      </c>
      <c r="F28" s="34">
        <v>90868.783162999986</v>
      </c>
      <c r="G28" s="35">
        <f t="shared" si="0"/>
        <v>2246031.8676759996</v>
      </c>
      <c r="H28" s="36">
        <v>3</v>
      </c>
      <c r="I28" s="29" t="s">
        <v>15</v>
      </c>
      <c r="J28" s="35">
        <f t="shared" si="1"/>
        <v>748677.28922533325</v>
      </c>
    </row>
    <row r="29" spans="1:10" s="31" customFormat="1" x14ac:dyDescent="0.2">
      <c r="A29" s="32">
        <v>21</v>
      </c>
      <c r="B29" s="37" t="s">
        <v>306</v>
      </c>
      <c r="C29" s="34">
        <v>1443898.8778239999</v>
      </c>
      <c r="D29" s="34">
        <v>0</v>
      </c>
      <c r="E29" s="34">
        <v>134898.57887199998</v>
      </c>
      <c r="F29" s="34">
        <v>66567.307495999994</v>
      </c>
      <c r="G29" s="35">
        <f t="shared" si="0"/>
        <v>1645364.764192</v>
      </c>
      <c r="H29" s="36">
        <v>2</v>
      </c>
      <c r="I29" s="29" t="s">
        <v>15</v>
      </c>
      <c r="J29" s="35">
        <f t="shared" si="1"/>
        <v>822682.38209600002</v>
      </c>
    </row>
    <row r="30" spans="1:10" s="31" customFormat="1" x14ac:dyDescent="0.2">
      <c r="A30" s="32"/>
      <c r="B30" s="33" t="s">
        <v>150</v>
      </c>
      <c r="C30" s="34"/>
      <c r="D30" s="34"/>
      <c r="E30" s="34"/>
      <c r="F30" s="34"/>
      <c r="G30" s="35"/>
      <c r="H30" s="36"/>
      <c r="I30" s="29"/>
      <c r="J30" s="35"/>
    </row>
    <row r="31" spans="1:10" s="31" customFormat="1" x14ac:dyDescent="0.2">
      <c r="A31" s="32">
        <v>22</v>
      </c>
      <c r="B31" s="38" t="s">
        <v>105</v>
      </c>
      <c r="C31" s="34">
        <v>7324884.4488000004</v>
      </c>
      <c r="D31" s="34">
        <v>0</v>
      </c>
      <c r="E31" s="34">
        <v>386787.93959999998</v>
      </c>
      <c r="F31" s="34">
        <v>456191.91599999997</v>
      </c>
      <c r="G31" s="35">
        <f t="shared" si="0"/>
        <v>8167864.3044000007</v>
      </c>
      <c r="H31" s="36">
        <v>7</v>
      </c>
      <c r="I31" s="29" t="s">
        <v>104</v>
      </c>
      <c r="J31" s="35">
        <f t="shared" si="1"/>
        <v>1166837.7577714287</v>
      </c>
    </row>
    <row r="32" spans="1:10" s="31" customFormat="1" x14ac:dyDescent="0.2">
      <c r="A32" s="32">
        <v>23</v>
      </c>
      <c r="B32" s="38" t="s">
        <v>97</v>
      </c>
      <c r="C32" s="34">
        <v>2875017.146154</v>
      </c>
      <c r="D32" s="34">
        <v>0</v>
      </c>
      <c r="E32" s="34">
        <v>151814.26629299999</v>
      </c>
      <c r="F32" s="34">
        <v>179055.32702999999</v>
      </c>
      <c r="G32" s="35">
        <f t="shared" si="0"/>
        <v>3205886.7394769997</v>
      </c>
      <c r="H32" s="36">
        <v>2</v>
      </c>
      <c r="I32" s="29" t="s">
        <v>15</v>
      </c>
      <c r="J32" s="35">
        <f t="shared" si="1"/>
        <v>1602943.3697384999</v>
      </c>
    </row>
    <row r="33" spans="1:10" s="31" customFormat="1" x14ac:dyDescent="0.2">
      <c r="A33" s="32">
        <v>24</v>
      </c>
      <c r="B33" s="38" t="s">
        <v>106</v>
      </c>
      <c r="C33" s="34">
        <v>4187392.2765640002</v>
      </c>
      <c r="D33" s="34">
        <v>0</v>
      </c>
      <c r="E33" s="34">
        <v>221113.77213800003</v>
      </c>
      <c r="F33" s="34">
        <v>260789.71197999999</v>
      </c>
      <c r="G33" s="35">
        <f t="shared" si="0"/>
        <v>4669295.7606820008</v>
      </c>
      <c r="H33" s="36">
        <v>4</v>
      </c>
      <c r="I33" s="29" t="s">
        <v>104</v>
      </c>
      <c r="J33" s="35">
        <f t="shared" si="1"/>
        <v>1167323.9401705002</v>
      </c>
    </row>
    <row r="34" spans="1:10" s="31" customFormat="1" x14ac:dyDescent="0.2">
      <c r="A34" s="32">
        <v>25</v>
      </c>
      <c r="B34" s="38" t="s">
        <v>98</v>
      </c>
      <c r="C34" s="34">
        <v>4309473.6840439998</v>
      </c>
      <c r="D34" s="34">
        <v>0</v>
      </c>
      <c r="E34" s="34">
        <v>227560.23779799999</v>
      </c>
      <c r="F34" s="34">
        <v>268392.91057999997</v>
      </c>
      <c r="G34" s="35">
        <f t="shared" si="0"/>
        <v>4805426.8324219994</v>
      </c>
      <c r="H34" s="36">
        <v>3</v>
      </c>
      <c r="I34" s="29" t="s">
        <v>15</v>
      </c>
      <c r="J34" s="35">
        <f t="shared" si="1"/>
        <v>1601808.9441406664</v>
      </c>
    </row>
    <row r="35" spans="1:10" s="31" customFormat="1" x14ac:dyDescent="0.2">
      <c r="A35" s="32">
        <v>26</v>
      </c>
      <c r="B35" s="38" t="s">
        <v>107</v>
      </c>
      <c r="C35" s="34">
        <v>7324884.4488000004</v>
      </c>
      <c r="D35" s="34">
        <v>0</v>
      </c>
      <c r="E35" s="34">
        <v>386787.93959999998</v>
      </c>
      <c r="F35" s="34">
        <v>456191.91599999997</v>
      </c>
      <c r="G35" s="35">
        <f t="shared" si="0"/>
        <v>8167864.3044000007</v>
      </c>
      <c r="H35" s="36">
        <v>7</v>
      </c>
      <c r="I35" s="29" t="s">
        <v>104</v>
      </c>
      <c r="J35" s="35">
        <f t="shared" si="1"/>
        <v>1166837.7577714287</v>
      </c>
    </row>
    <row r="36" spans="1:10" s="31" customFormat="1" x14ac:dyDescent="0.2">
      <c r="A36" s="32">
        <v>27</v>
      </c>
      <c r="B36" s="38" t="s">
        <v>99</v>
      </c>
      <c r="C36" s="34">
        <v>2875017.146154</v>
      </c>
      <c r="D36" s="34">
        <v>0</v>
      </c>
      <c r="E36" s="34">
        <v>151814.26629299999</v>
      </c>
      <c r="F36" s="34">
        <v>179055.32702999999</v>
      </c>
      <c r="G36" s="35">
        <f t="shared" si="0"/>
        <v>3205886.7394769997</v>
      </c>
      <c r="H36" s="36">
        <v>2</v>
      </c>
      <c r="I36" s="29" t="s">
        <v>15</v>
      </c>
      <c r="J36" s="35">
        <f t="shared" si="1"/>
        <v>1602943.3697384999</v>
      </c>
    </row>
    <row r="37" spans="1:10" s="31" customFormat="1" x14ac:dyDescent="0.2">
      <c r="A37" s="32">
        <v>28</v>
      </c>
      <c r="B37" s="38" t="s">
        <v>108</v>
      </c>
      <c r="C37" s="34">
        <v>2093696.1382820001</v>
      </c>
      <c r="D37" s="34">
        <v>0</v>
      </c>
      <c r="E37" s="34">
        <v>110556.88606900001</v>
      </c>
      <c r="F37" s="34">
        <v>130394.85599</v>
      </c>
      <c r="G37" s="35">
        <f t="shared" si="0"/>
        <v>2334647.8803410004</v>
      </c>
      <c r="H37" s="36">
        <v>2</v>
      </c>
      <c r="I37" s="29" t="s">
        <v>104</v>
      </c>
      <c r="J37" s="35">
        <f t="shared" si="1"/>
        <v>1167323.9401705002</v>
      </c>
    </row>
    <row r="38" spans="1:10" s="31" customFormat="1" x14ac:dyDescent="0.2">
      <c r="A38" s="32">
        <v>29</v>
      </c>
      <c r="B38" s="38" t="s">
        <v>100</v>
      </c>
      <c r="C38" s="34">
        <v>1440560.6082640002</v>
      </c>
      <c r="D38" s="34">
        <v>0</v>
      </c>
      <c r="E38" s="34">
        <v>76068.294787999999</v>
      </c>
      <c r="F38" s="34">
        <v>89717.74347999999</v>
      </c>
      <c r="G38" s="35">
        <f t="shared" si="0"/>
        <v>1606346.646532</v>
      </c>
      <c r="H38" s="36">
        <v>1</v>
      </c>
      <c r="I38" s="29" t="s">
        <v>15</v>
      </c>
      <c r="J38" s="35">
        <f t="shared" si="1"/>
        <v>1606346.646532</v>
      </c>
    </row>
    <row r="39" spans="1:10" s="31" customFormat="1" x14ac:dyDescent="0.2">
      <c r="A39" s="32">
        <v>30</v>
      </c>
      <c r="B39" s="38" t="s">
        <v>307</v>
      </c>
      <c r="C39" s="34">
        <v>5743930.221934</v>
      </c>
      <c r="D39" s="34">
        <v>0</v>
      </c>
      <c r="E39" s="34">
        <v>303306.20930300001</v>
      </c>
      <c r="F39" s="34">
        <v>357730.49413000001</v>
      </c>
      <c r="G39" s="35">
        <f t="shared" si="0"/>
        <v>6404966.9253669996</v>
      </c>
      <c r="H39" s="36">
        <v>4</v>
      </c>
      <c r="I39" s="29" t="s">
        <v>15</v>
      </c>
      <c r="J39" s="35">
        <f t="shared" si="1"/>
        <v>1601241.7313417499</v>
      </c>
    </row>
    <row r="40" spans="1:10" s="31" customFormat="1" x14ac:dyDescent="0.2">
      <c r="A40" s="32">
        <v>31</v>
      </c>
      <c r="B40" s="38" t="s">
        <v>101</v>
      </c>
      <c r="C40" s="34">
        <v>1434456.53789</v>
      </c>
      <c r="D40" s="34">
        <v>0</v>
      </c>
      <c r="E40" s="34">
        <v>75745.971505000009</v>
      </c>
      <c r="F40" s="34">
        <v>89337.58355000001</v>
      </c>
      <c r="G40" s="35">
        <f t="shared" si="0"/>
        <v>1599540.0929450002</v>
      </c>
      <c r="H40" s="36">
        <v>1</v>
      </c>
      <c r="I40" s="29" t="s">
        <v>15</v>
      </c>
      <c r="J40" s="35">
        <f t="shared" si="1"/>
        <v>1599540.0929450002</v>
      </c>
    </row>
    <row r="41" spans="1:10" s="31" customFormat="1" x14ac:dyDescent="0.2">
      <c r="A41" s="32">
        <v>32</v>
      </c>
      <c r="B41" s="38" t="s">
        <v>109</v>
      </c>
      <c r="C41" s="34">
        <v>3137492.1722359997</v>
      </c>
      <c r="D41" s="34">
        <v>0</v>
      </c>
      <c r="E41" s="34">
        <v>165674.16746199998</v>
      </c>
      <c r="F41" s="34">
        <v>195402.20401999998</v>
      </c>
      <c r="G41" s="35">
        <f t="shared" si="0"/>
        <v>3498568.5437179999</v>
      </c>
      <c r="H41" s="36">
        <v>3</v>
      </c>
      <c r="I41" s="29" t="s">
        <v>104</v>
      </c>
      <c r="J41" s="35">
        <f t="shared" si="1"/>
        <v>1166189.5145726667</v>
      </c>
    </row>
    <row r="42" spans="1:10" s="31" customFormat="1" x14ac:dyDescent="0.2">
      <c r="A42" s="32">
        <v>33</v>
      </c>
      <c r="B42" s="38" t="s">
        <v>102</v>
      </c>
      <c r="C42" s="34">
        <v>1434456.53789</v>
      </c>
      <c r="D42" s="34">
        <v>0</v>
      </c>
      <c r="E42" s="34">
        <v>75745.971505000009</v>
      </c>
      <c r="F42" s="34">
        <v>89337.58355000001</v>
      </c>
      <c r="G42" s="35">
        <f t="shared" si="0"/>
        <v>1599540.0929450002</v>
      </c>
      <c r="H42" s="36">
        <v>1</v>
      </c>
      <c r="I42" s="29" t="s">
        <v>15</v>
      </c>
      <c r="J42" s="35">
        <f t="shared" si="1"/>
        <v>1599540.0929450002</v>
      </c>
    </row>
    <row r="43" spans="1:10" s="31" customFormat="1" x14ac:dyDescent="0.2">
      <c r="A43" s="32">
        <v>34</v>
      </c>
      <c r="B43" s="38" t="s">
        <v>103</v>
      </c>
      <c r="C43" s="34">
        <v>1434456.53789</v>
      </c>
      <c r="D43" s="34">
        <v>0</v>
      </c>
      <c r="E43" s="34">
        <v>75745.971505000009</v>
      </c>
      <c r="F43" s="34">
        <v>89337.58355000001</v>
      </c>
      <c r="G43" s="35">
        <f t="shared" si="0"/>
        <v>1599540.0929450002</v>
      </c>
      <c r="H43" s="36">
        <v>1</v>
      </c>
      <c r="I43" s="29" t="s">
        <v>15</v>
      </c>
      <c r="J43" s="35">
        <f t="shared" si="1"/>
        <v>1599540.0929450002</v>
      </c>
    </row>
    <row r="44" spans="1:10" s="31" customFormat="1" x14ac:dyDescent="0.2">
      <c r="A44" s="32">
        <v>35</v>
      </c>
      <c r="B44" s="38" t="s">
        <v>110</v>
      </c>
      <c r="C44" s="34">
        <v>1043796.033954</v>
      </c>
      <c r="D44" s="34">
        <v>0</v>
      </c>
      <c r="E44" s="34">
        <v>55117.281392999997</v>
      </c>
      <c r="F44" s="34">
        <v>65007.348029999994</v>
      </c>
      <c r="G44" s="35">
        <f t="shared" si="0"/>
        <v>1163920.663377</v>
      </c>
      <c r="H44" s="36">
        <v>1</v>
      </c>
      <c r="I44" s="29" t="s">
        <v>104</v>
      </c>
      <c r="J44" s="35">
        <f t="shared" si="1"/>
        <v>1163920.663377</v>
      </c>
    </row>
    <row r="45" spans="1:10" s="31" customFormat="1" ht="42" x14ac:dyDescent="0.2">
      <c r="A45" s="32">
        <v>36</v>
      </c>
      <c r="B45" s="38" t="s">
        <v>294</v>
      </c>
      <c r="C45" s="34">
        <v>1434456.53789</v>
      </c>
      <c r="D45" s="34">
        <v>0</v>
      </c>
      <c r="E45" s="34">
        <v>75745.971505000009</v>
      </c>
      <c r="F45" s="34">
        <v>89337.58355000001</v>
      </c>
      <c r="G45" s="35">
        <f t="shared" si="0"/>
        <v>1599540.0929450002</v>
      </c>
      <c r="H45" s="36">
        <v>1</v>
      </c>
      <c r="I45" s="29" t="s">
        <v>15</v>
      </c>
      <c r="J45" s="35">
        <f t="shared" si="1"/>
        <v>1599540.0929450002</v>
      </c>
    </row>
    <row r="46" spans="1:10" s="31" customFormat="1" ht="42" x14ac:dyDescent="0.2">
      <c r="A46" s="32">
        <v>37</v>
      </c>
      <c r="B46" s="38" t="s">
        <v>308</v>
      </c>
      <c r="C46" s="34">
        <v>11512276.725364001</v>
      </c>
      <c r="D46" s="34">
        <v>0</v>
      </c>
      <c r="E46" s="34">
        <v>607901.71173800004</v>
      </c>
      <c r="F46" s="34">
        <v>716981.62797999987</v>
      </c>
      <c r="G46" s="35">
        <f t="shared" si="0"/>
        <v>12837160.065082001</v>
      </c>
      <c r="H46" s="36">
        <v>11</v>
      </c>
      <c r="I46" s="29" t="s">
        <v>15</v>
      </c>
      <c r="J46" s="35">
        <f t="shared" si="1"/>
        <v>1167014.551371091</v>
      </c>
    </row>
    <row r="47" spans="1:10" s="31" customFormat="1" x14ac:dyDescent="0.2">
      <c r="A47" s="32">
        <v>38</v>
      </c>
      <c r="B47" s="38" t="s">
        <v>309</v>
      </c>
      <c r="C47" s="34">
        <v>1434456.53789</v>
      </c>
      <c r="D47" s="34">
        <v>0</v>
      </c>
      <c r="E47" s="34">
        <v>75745.971505000009</v>
      </c>
      <c r="F47" s="34">
        <v>89337.58355000001</v>
      </c>
      <c r="G47" s="35">
        <f t="shared" si="0"/>
        <v>1599540.0929450002</v>
      </c>
      <c r="H47" s="36">
        <v>1</v>
      </c>
      <c r="I47" s="29" t="s">
        <v>15</v>
      </c>
      <c r="J47" s="35">
        <f t="shared" si="1"/>
        <v>1599540.0929450002</v>
      </c>
    </row>
    <row r="48" spans="1:10" s="31" customFormat="1" x14ac:dyDescent="0.2">
      <c r="A48" s="32"/>
      <c r="B48" s="33" t="s">
        <v>111</v>
      </c>
      <c r="C48" s="34"/>
      <c r="D48" s="34"/>
      <c r="E48" s="34"/>
      <c r="F48" s="34"/>
      <c r="G48" s="35"/>
      <c r="H48" s="36"/>
      <c r="I48" s="29"/>
      <c r="J48" s="35"/>
    </row>
    <row r="49" spans="1:10" s="31" customFormat="1" x14ac:dyDescent="0.2">
      <c r="A49" s="32">
        <v>39</v>
      </c>
      <c r="B49" s="38" t="s">
        <v>112</v>
      </c>
      <c r="C49" s="34">
        <v>18031573.80387</v>
      </c>
      <c r="D49" s="34">
        <v>0</v>
      </c>
      <c r="E49" s="34">
        <v>863689.88298600004</v>
      </c>
      <c r="F49" s="34">
        <v>6723763.1483669998</v>
      </c>
      <c r="G49" s="35">
        <f t="shared" ref="G49:G95" si="2">SUM(C49:F49)</f>
        <v>25619026.835223</v>
      </c>
      <c r="H49" s="36">
        <v>50</v>
      </c>
      <c r="I49" s="29" t="s">
        <v>104</v>
      </c>
      <c r="J49" s="35">
        <f t="shared" ref="J49:J95" si="3">G49/H49</f>
        <v>512380.53670445998</v>
      </c>
    </row>
    <row r="50" spans="1:10" s="31" customFormat="1" x14ac:dyDescent="0.2">
      <c r="A50" s="32">
        <v>40</v>
      </c>
      <c r="B50" s="38" t="s">
        <v>113</v>
      </c>
      <c r="C50" s="34">
        <v>1367014.62051</v>
      </c>
      <c r="D50" s="34">
        <v>0</v>
      </c>
      <c r="E50" s="34">
        <v>65478.294377999991</v>
      </c>
      <c r="F50" s="34">
        <v>509743.77659099997</v>
      </c>
      <c r="G50" s="35">
        <f t="shared" si="2"/>
        <v>1942236.691479</v>
      </c>
      <c r="H50" s="36">
        <v>10</v>
      </c>
      <c r="I50" s="29" t="s">
        <v>16</v>
      </c>
      <c r="J50" s="35">
        <f t="shared" si="3"/>
        <v>194223.66914790001</v>
      </c>
    </row>
    <row r="51" spans="1:10" s="31" customFormat="1" x14ac:dyDescent="0.2">
      <c r="A51" s="32">
        <v>41</v>
      </c>
      <c r="B51" s="38" t="s">
        <v>114</v>
      </c>
      <c r="C51" s="34">
        <v>419507.13222000003</v>
      </c>
      <c r="D51" s="34">
        <v>0</v>
      </c>
      <c r="E51" s="34">
        <v>20093.868115999998</v>
      </c>
      <c r="F51" s="34">
        <v>156429.30710199996</v>
      </c>
      <c r="G51" s="35">
        <f t="shared" si="2"/>
        <v>596030.30743799999</v>
      </c>
      <c r="H51" s="36">
        <v>10</v>
      </c>
      <c r="I51" s="29" t="s">
        <v>16</v>
      </c>
      <c r="J51" s="35">
        <f t="shared" si="3"/>
        <v>59603.030743800002</v>
      </c>
    </row>
    <row r="52" spans="1:10" s="31" customFormat="1" x14ac:dyDescent="0.2">
      <c r="A52" s="32">
        <v>42</v>
      </c>
      <c r="B52" s="38" t="s">
        <v>115</v>
      </c>
      <c r="C52" s="34">
        <v>7124388.3661500001</v>
      </c>
      <c r="D52" s="34">
        <v>0</v>
      </c>
      <c r="E52" s="34">
        <v>341249.31196999998</v>
      </c>
      <c r="F52" s="34">
        <v>2656601.1637149993</v>
      </c>
      <c r="G52" s="35">
        <f t="shared" si="2"/>
        <v>10122238.841835</v>
      </c>
      <c r="H52" s="36">
        <v>220</v>
      </c>
      <c r="I52" s="29" t="s">
        <v>104</v>
      </c>
      <c r="J52" s="35">
        <f t="shared" si="3"/>
        <v>46010.176553795456</v>
      </c>
    </row>
    <row r="53" spans="1:10" s="31" customFormat="1" x14ac:dyDescent="0.2">
      <c r="A53" s="32">
        <v>43</v>
      </c>
      <c r="B53" s="38" t="s">
        <v>116</v>
      </c>
      <c r="C53" s="34">
        <v>6437264.615100001</v>
      </c>
      <c r="D53" s="34">
        <v>0</v>
      </c>
      <c r="E53" s="34">
        <v>308336.94178000005</v>
      </c>
      <c r="F53" s="34">
        <v>2400380.7469099998</v>
      </c>
      <c r="G53" s="35">
        <f t="shared" si="2"/>
        <v>9145982.3037900012</v>
      </c>
      <c r="H53" s="36">
        <v>6</v>
      </c>
      <c r="I53" s="29" t="s">
        <v>16</v>
      </c>
      <c r="J53" s="35">
        <f t="shared" si="3"/>
        <v>1524330.3839650003</v>
      </c>
    </row>
    <row r="54" spans="1:10" s="31" customFormat="1" x14ac:dyDescent="0.2">
      <c r="A54" s="32">
        <v>44</v>
      </c>
      <c r="B54" s="38" t="s">
        <v>117</v>
      </c>
      <c r="C54" s="34">
        <v>6401100.2071500001</v>
      </c>
      <c r="D54" s="34">
        <v>0</v>
      </c>
      <c r="E54" s="34">
        <v>306604.71176999999</v>
      </c>
      <c r="F54" s="34">
        <v>2386895.4618149996</v>
      </c>
      <c r="G54" s="35">
        <f t="shared" si="2"/>
        <v>9094600.3807349987</v>
      </c>
      <c r="H54" s="36">
        <v>77</v>
      </c>
      <c r="I54" s="29" t="s">
        <v>120</v>
      </c>
      <c r="J54" s="35">
        <f t="shared" si="3"/>
        <v>118111.69325629869</v>
      </c>
    </row>
    <row r="55" spans="1:10" s="31" customFormat="1" x14ac:dyDescent="0.2">
      <c r="A55" s="32">
        <v>45</v>
      </c>
      <c r="B55" s="38" t="s">
        <v>310</v>
      </c>
      <c r="C55" s="34">
        <v>4824332.0205300003</v>
      </c>
      <c r="D55" s="34">
        <v>0</v>
      </c>
      <c r="E55" s="34">
        <v>231079.48333399999</v>
      </c>
      <c r="F55" s="34">
        <v>1798937.031673</v>
      </c>
      <c r="G55" s="35">
        <f t="shared" si="2"/>
        <v>6854348.5355370007</v>
      </c>
      <c r="H55" s="36">
        <v>77</v>
      </c>
      <c r="I55" s="29" t="s">
        <v>120</v>
      </c>
      <c r="J55" s="35">
        <f t="shared" si="3"/>
        <v>89017.513448532482</v>
      </c>
    </row>
    <row r="56" spans="1:10" s="31" customFormat="1" x14ac:dyDescent="0.2">
      <c r="A56" s="32">
        <v>46</v>
      </c>
      <c r="B56" s="38" t="s">
        <v>118</v>
      </c>
      <c r="C56" s="34">
        <v>6220278.1673999997</v>
      </c>
      <c r="D56" s="34">
        <v>0</v>
      </c>
      <c r="E56" s="34">
        <v>297943.56172</v>
      </c>
      <c r="F56" s="34">
        <v>2319469.0363399996</v>
      </c>
      <c r="G56" s="35">
        <f t="shared" si="2"/>
        <v>8837690.7654599994</v>
      </c>
      <c r="H56" s="36">
        <v>15</v>
      </c>
      <c r="I56" s="29" t="s">
        <v>121</v>
      </c>
      <c r="J56" s="35">
        <f t="shared" si="3"/>
        <v>589179.38436399994</v>
      </c>
    </row>
    <row r="57" spans="1:10" s="31" customFormat="1" x14ac:dyDescent="0.2">
      <c r="A57" s="32">
        <v>47</v>
      </c>
      <c r="B57" s="38" t="s">
        <v>119</v>
      </c>
      <c r="C57" s="34">
        <v>940274.60670000012</v>
      </c>
      <c r="D57" s="34">
        <v>0</v>
      </c>
      <c r="E57" s="34">
        <v>45037.980260000004</v>
      </c>
      <c r="F57" s="34">
        <v>350617.41247000004</v>
      </c>
      <c r="G57" s="35">
        <f t="shared" si="2"/>
        <v>1335929.9994300001</v>
      </c>
      <c r="H57" s="36">
        <v>1</v>
      </c>
      <c r="I57" s="29" t="s">
        <v>17</v>
      </c>
      <c r="J57" s="35">
        <f t="shared" si="3"/>
        <v>1335929.9994300001</v>
      </c>
    </row>
    <row r="58" spans="1:10" s="31" customFormat="1" ht="42" x14ac:dyDescent="0.2">
      <c r="A58" s="32">
        <v>48</v>
      </c>
      <c r="B58" s="38" t="s">
        <v>294</v>
      </c>
      <c r="C58" s="34">
        <v>1446576.3180000002</v>
      </c>
      <c r="D58" s="34">
        <v>0</v>
      </c>
      <c r="E58" s="34">
        <v>69289.200400000002</v>
      </c>
      <c r="F58" s="34">
        <v>539411.40379999997</v>
      </c>
      <c r="G58" s="35">
        <f t="shared" si="2"/>
        <v>2055276.9222000001</v>
      </c>
      <c r="H58" s="36">
        <v>1</v>
      </c>
      <c r="I58" s="29" t="s">
        <v>16</v>
      </c>
      <c r="J58" s="35">
        <f t="shared" si="3"/>
        <v>2055276.9222000001</v>
      </c>
    </row>
    <row r="59" spans="1:10" s="31" customFormat="1" x14ac:dyDescent="0.2">
      <c r="A59" s="32">
        <v>49</v>
      </c>
      <c r="B59" s="38" t="s">
        <v>311</v>
      </c>
      <c r="C59" s="34">
        <v>687123.75105000008</v>
      </c>
      <c r="D59" s="34">
        <v>0</v>
      </c>
      <c r="E59" s="34">
        <v>32912.370190000001</v>
      </c>
      <c r="F59" s="34">
        <v>256220.41680499996</v>
      </c>
      <c r="G59" s="35">
        <f t="shared" si="2"/>
        <v>976256.53804500005</v>
      </c>
      <c r="H59" s="36">
        <v>8</v>
      </c>
      <c r="I59" s="29" t="s">
        <v>104</v>
      </c>
      <c r="J59" s="35">
        <f t="shared" si="3"/>
        <v>122032.06725562501</v>
      </c>
    </row>
    <row r="60" spans="1:10" s="31" customFormat="1" x14ac:dyDescent="0.2">
      <c r="A60" s="32">
        <v>50</v>
      </c>
      <c r="B60" s="38" t="s">
        <v>312</v>
      </c>
      <c r="C60" s="34">
        <v>3392221.4657100006</v>
      </c>
      <c r="D60" s="34">
        <v>0</v>
      </c>
      <c r="E60" s="34">
        <v>162483.17493800001</v>
      </c>
      <c r="F60" s="34">
        <v>1264919.7419110001</v>
      </c>
      <c r="G60" s="35">
        <f t="shared" si="2"/>
        <v>4819624.3825590005</v>
      </c>
      <c r="H60" s="36">
        <v>77</v>
      </c>
      <c r="I60" s="29" t="s">
        <v>120</v>
      </c>
      <c r="J60" s="35">
        <f t="shared" si="3"/>
        <v>62592.524448818185</v>
      </c>
    </row>
    <row r="61" spans="1:10" s="31" customFormat="1" ht="42" x14ac:dyDescent="0.2">
      <c r="A61" s="32">
        <v>51</v>
      </c>
      <c r="B61" s="38" t="s">
        <v>313</v>
      </c>
      <c r="C61" s="34">
        <v>1084932.2385</v>
      </c>
      <c r="D61" s="34">
        <v>0</v>
      </c>
      <c r="E61" s="34">
        <v>51966.900300000001</v>
      </c>
      <c r="F61" s="34">
        <v>404558.55284999998</v>
      </c>
      <c r="G61" s="35">
        <f t="shared" si="2"/>
        <v>1541457.6916499999</v>
      </c>
      <c r="H61" s="36">
        <v>1</v>
      </c>
      <c r="I61" s="29" t="s">
        <v>15</v>
      </c>
      <c r="J61" s="35">
        <f t="shared" si="3"/>
        <v>1541457.6916499999</v>
      </c>
    </row>
    <row r="62" spans="1:10" s="31" customFormat="1" x14ac:dyDescent="0.2">
      <c r="A62" s="32">
        <v>52</v>
      </c>
      <c r="B62" s="38" t="s">
        <v>314</v>
      </c>
      <c r="C62" s="34">
        <v>1446576.3180000002</v>
      </c>
      <c r="D62" s="34">
        <v>0</v>
      </c>
      <c r="E62" s="34">
        <v>69289.200400000002</v>
      </c>
      <c r="F62" s="34">
        <v>539411.40379999997</v>
      </c>
      <c r="G62" s="35">
        <f t="shared" si="2"/>
        <v>2055276.9222000001</v>
      </c>
      <c r="H62" s="36">
        <v>1</v>
      </c>
      <c r="I62" s="29" t="s">
        <v>15</v>
      </c>
      <c r="J62" s="35">
        <f t="shared" si="3"/>
        <v>2055276.9222000001</v>
      </c>
    </row>
    <row r="63" spans="1:10" s="31" customFormat="1" x14ac:dyDescent="0.2">
      <c r="A63" s="32">
        <v>53</v>
      </c>
      <c r="B63" s="38" t="s">
        <v>316</v>
      </c>
      <c r="C63" s="34">
        <v>1446576.3180000002</v>
      </c>
      <c r="D63" s="34">
        <v>0</v>
      </c>
      <c r="E63" s="34">
        <v>69289.200400000002</v>
      </c>
      <c r="F63" s="34">
        <v>539411.40379999997</v>
      </c>
      <c r="G63" s="35">
        <f t="shared" si="2"/>
        <v>2055276.9222000001</v>
      </c>
      <c r="H63" s="36">
        <v>882</v>
      </c>
      <c r="I63" s="29" t="s">
        <v>283</v>
      </c>
      <c r="J63" s="35">
        <f t="shared" si="3"/>
        <v>2330.2459435374153</v>
      </c>
    </row>
    <row r="64" spans="1:10" s="31" customFormat="1" x14ac:dyDescent="0.2">
      <c r="A64" s="32"/>
      <c r="B64" s="33" t="s">
        <v>152</v>
      </c>
      <c r="C64" s="34"/>
      <c r="D64" s="34"/>
      <c r="E64" s="34"/>
      <c r="F64" s="34"/>
      <c r="G64" s="35"/>
      <c r="H64" s="36"/>
      <c r="I64" s="29"/>
      <c r="J64" s="35"/>
    </row>
    <row r="65" spans="1:10" s="31" customFormat="1" x14ac:dyDescent="0.2">
      <c r="A65" s="32">
        <v>54</v>
      </c>
      <c r="B65" s="38" t="s">
        <v>125</v>
      </c>
      <c r="C65" s="34">
        <v>19023743.626999997</v>
      </c>
      <c r="D65" s="34">
        <v>0</v>
      </c>
      <c r="E65" s="34">
        <v>884706.31480000005</v>
      </c>
      <c r="F65" s="34">
        <v>1643901.7034999998</v>
      </c>
      <c r="G65" s="35">
        <f t="shared" si="2"/>
        <v>21552351.645299997</v>
      </c>
      <c r="H65" s="36">
        <v>24</v>
      </c>
      <c r="I65" s="29" t="s">
        <v>15</v>
      </c>
      <c r="J65" s="35">
        <f t="shared" si="3"/>
        <v>898014.65188749984</v>
      </c>
    </row>
    <row r="66" spans="1:10" s="31" customFormat="1" x14ac:dyDescent="0.2">
      <c r="A66" s="32">
        <v>55</v>
      </c>
      <c r="B66" s="38" t="s">
        <v>126</v>
      </c>
      <c r="C66" s="34">
        <v>9279874.9399999995</v>
      </c>
      <c r="D66" s="34">
        <v>0</v>
      </c>
      <c r="E66" s="34">
        <v>431564.0560000001</v>
      </c>
      <c r="F66" s="34">
        <v>801903.27</v>
      </c>
      <c r="G66" s="35">
        <f t="shared" si="2"/>
        <v>10513342.265999999</v>
      </c>
      <c r="H66" s="36">
        <v>5</v>
      </c>
      <c r="I66" s="29" t="s">
        <v>15</v>
      </c>
      <c r="J66" s="35">
        <f t="shared" si="3"/>
        <v>2102668.4531999999</v>
      </c>
    </row>
    <row r="67" spans="1:10" s="31" customFormat="1" x14ac:dyDescent="0.2">
      <c r="A67" s="32">
        <v>56</v>
      </c>
      <c r="B67" s="38" t="s">
        <v>127</v>
      </c>
      <c r="C67" s="34">
        <v>3711949.9759999998</v>
      </c>
      <c r="D67" s="34">
        <v>0</v>
      </c>
      <c r="E67" s="34">
        <v>172625.62240000002</v>
      </c>
      <c r="F67" s="34">
        <v>320761.30800000002</v>
      </c>
      <c r="G67" s="35">
        <f t="shared" si="2"/>
        <v>4205336.9063999997</v>
      </c>
      <c r="H67" s="36">
        <v>3</v>
      </c>
      <c r="I67" s="29" t="s">
        <v>15</v>
      </c>
      <c r="J67" s="35">
        <f t="shared" si="3"/>
        <v>1401778.9687999999</v>
      </c>
    </row>
    <row r="68" spans="1:10" s="31" customFormat="1" x14ac:dyDescent="0.2">
      <c r="A68" s="32">
        <v>57</v>
      </c>
      <c r="B68" s="38" t="s">
        <v>317</v>
      </c>
      <c r="C68" s="34"/>
      <c r="D68" s="34"/>
      <c r="E68" s="34"/>
      <c r="F68" s="34"/>
      <c r="G68" s="35">
        <f t="shared" si="2"/>
        <v>0</v>
      </c>
      <c r="H68" s="36"/>
      <c r="I68" s="29"/>
      <c r="J68" s="35" t="e">
        <f t="shared" si="3"/>
        <v>#DIV/0!</v>
      </c>
    </row>
    <row r="69" spans="1:10" s="31" customFormat="1" ht="42" x14ac:dyDescent="0.2">
      <c r="A69" s="32">
        <v>58</v>
      </c>
      <c r="B69" s="38" t="s">
        <v>294</v>
      </c>
      <c r="C69" s="34">
        <v>463993.74699999997</v>
      </c>
      <c r="D69" s="34">
        <v>0</v>
      </c>
      <c r="E69" s="34">
        <v>21578.202800000003</v>
      </c>
      <c r="F69" s="34">
        <v>40095.163500000002</v>
      </c>
      <c r="G69" s="35">
        <f t="shared" si="2"/>
        <v>525667.11329999997</v>
      </c>
      <c r="H69" s="36">
        <v>1</v>
      </c>
      <c r="I69" s="29" t="s">
        <v>15</v>
      </c>
      <c r="J69" s="35">
        <f t="shared" si="3"/>
        <v>525667.11329999997</v>
      </c>
    </row>
    <row r="70" spans="1:10" s="31" customFormat="1" ht="42" x14ac:dyDescent="0.2">
      <c r="A70" s="32">
        <v>59</v>
      </c>
      <c r="B70" s="38" t="s">
        <v>318</v>
      </c>
      <c r="C70" s="34">
        <v>2783962.4819999998</v>
      </c>
      <c r="D70" s="34">
        <v>0</v>
      </c>
      <c r="E70" s="34">
        <v>129469.21680000001</v>
      </c>
      <c r="F70" s="34">
        <v>240570.98100000003</v>
      </c>
      <c r="G70" s="35">
        <f t="shared" si="2"/>
        <v>3154002.6798</v>
      </c>
      <c r="H70" s="36">
        <v>1</v>
      </c>
      <c r="I70" s="29" t="s">
        <v>15</v>
      </c>
      <c r="J70" s="35">
        <f t="shared" si="3"/>
        <v>3154002.6798</v>
      </c>
    </row>
    <row r="71" spans="1:10" s="31" customFormat="1" x14ac:dyDescent="0.2">
      <c r="A71" s="32">
        <v>60</v>
      </c>
      <c r="B71" s="38" t="s">
        <v>309</v>
      </c>
      <c r="C71" s="34">
        <v>2319968.7349999999</v>
      </c>
      <c r="D71" s="34">
        <v>0</v>
      </c>
      <c r="E71" s="34">
        <v>107891.01400000002</v>
      </c>
      <c r="F71" s="34">
        <v>200475.8175</v>
      </c>
      <c r="G71" s="35">
        <f t="shared" si="2"/>
        <v>2628335.5664999997</v>
      </c>
      <c r="H71" s="36">
        <v>1</v>
      </c>
      <c r="I71" s="29" t="s">
        <v>15</v>
      </c>
      <c r="J71" s="35">
        <f t="shared" si="3"/>
        <v>2628335.5664999997</v>
      </c>
    </row>
    <row r="72" spans="1:10" s="31" customFormat="1" x14ac:dyDescent="0.2">
      <c r="A72" s="32">
        <v>61</v>
      </c>
      <c r="B72" s="38" t="s">
        <v>319</v>
      </c>
      <c r="C72" s="34">
        <v>3711949.9759999998</v>
      </c>
      <c r="D72" s="34">
        <v>0</v>
      </c>
      <c r="E72" s="34">
        <v>172625.62240000002</v>
      </c>
      <c r="F72" s="34">
        <v>320761.30800000002</v>
      </c>
      <c r="G72" s="35">
        <f t="shared" si="2"/>
        <v>4205336.9063999997</v>
      </c>
      <c r="H72" s="36">
        <v>8</v>
      </c>
      <c r="I72" s="29" t="s">
        <v>15</v>
      </c>
      <c r="J72" s="35">
        <f t="shared" si="3"/>
        <v>525667.11329999997</v>
      </c>
    </row>
    <row r="73" spans="1:10" s="31" customFormat="1" x14ac:dyDescent="0.2">
      <c r="A73" s="32">
        <v>62</v>
      </c>
      <c r="B73" s="38" t="s">
        <v>316</v>
      </c>
      <c r="C73" s="34">
        <v>463993.74699999997</v>
      </c>
      <c r="D73" s="34">
        <v>0</v>
      </c>
      <c r="E73" s="34">
        <v>21578.202800000003</v>
      </c>
      <c r="F73" s="34">
        <v>40095.163500000002</v>
      </c>
      <c r="G73" s="35">
        <f t="shared" si="2"/>
        <v>525667.11329999997</v>
      </c>
      <c r="H73" s="36">
        <v>1</v>
      </c>
      <c r="I73" s="29" t="s">
        <v>15</v>
      </c>
      <c r="J73" s="35">
        <f t="shared" si="3"/>
        <v>525667.11329999997</v>
      </c>
    </row>
    <row r="74" spans="1:10" s="31" customFormat="1" ht="42" x14ac:dyDescent="0.2">
      <c r="A74" s="32">
        <v>63</v>
      </c>
      <c r="B74" s="38" t="s">
        <v>299</v>
      </c>
      <c r="C74" s="34">
        <v>4639937.47</v>
      </c>
      <c r="D74" s="34">
        <v>0</v>
      </c>
      <c r="E74" s="34">
        <v>215782.02800000005</v>
      </c>
      <c r="F74" s="34">
        <v>400951.63500000001</v>
      </c>
      <c r="G74" s="35">
        <f t="shared" si="2"/>
        <v>5256671.1329999994</v>
      </c>
      <c r="H74" s="36">
        <v>1</v>
      </c>
      <c r="I74" s="29" t="s">
        <v>15</v>
      </c>
      <c r="J74" s="35">
        <f t="shared" si="3"/>
        <v>5256671.1329999994</v>
      </c>
    </row>
    <row r="75" spans="1:10" s="31" customFormat="1" x14ac:dyDescent="0.2">
      <c r="A75" s="32"/>
      <c r="B75" s="33" t="s">
        <v>320</v>
      </c>
      <c r="C75" s="34"/>
      <c r="D75" s="34"/>
      <c r="E75" s="34"/>
      <c r="F75" s="34"/>
      <c r="G75" s="35"/>
      <c r="H75" s="36"/>
      <c r="I75" s="29"/>
      <c r="J75" s="35"/>
    </row>
    <row r="76" spans="1:10" s="31" customFormat="1" x14ac:dyDescent="0.2">
      <c r="A76" s="32">
        <v>64</v>
      </c>
      <c r="B76" s="38" t="s">
        <v>129</v>
      </c>
      <c r="C76" s="34">
        <v>2027125.0912579999</v>
      </c>
      <c r="D76" s="34">
        <v>0</v>
      </c>
      <c r="E76" s="34">
        <v>92856.671787999992</v>
      </c>
      <c r="F76" s="34">
        <v>121485.39771999999</v>
      </c>
      <c r="G76" s="35">
        <f t="shared" si="2"/>
        <v>2241467.1607659995</v>
      </c>
      <c r="H76" s="36">
        <v>18</v>
      </c>
      <c r="I76" s="29" t="s">
        <v>15</v>
      </c>
      <c r="J76" s="35">
        <f t="shared" si="3"/>
        <v>124525.95337588886</v>
      </c>
    </row>
    <row r="77" spans="1:10" s="31" customFormat="1" x14ac:dyDescent="0.2">
      <c r="A77" s="32">
        <v>65</v>
      </c>
      <c r="B77" s="38" t="s">
        <v>130</v>
      </c>
      <c r="C77" s="34">
        <v>3351781.091486</v>
      </c>
      <c r="D77" s="34">
        <v>0</v>
      </c>
      <c r="E77" s="34">
        <v>153535.28899599996</v>
      </c>
      <c r="F77" s="34">
        <v>200871.89523999995</v>
      </c>
      <c r="G77" s="35">
        <f t="shared" si="2"/>
        <v>3706188.2757219998</v>
      </c>
      <c r="H77" s="36">
        <v>12</v>
      </c>
      <c r="I77" s="29" t="s">
        <v>15</v>
      </c>
      <c r="J77" s="35">
        <f t="shared" si="3"/>
        <v>308849.02297683334</v>
      </c>
    </row>
    <row r="78" spans="1:10" s="31" customFormat="1" x14ac:dyDescent="0.2">
      <c r="A78" s="32">
        <v>66</v>
      </c>
      <c r="B78" s="38" t="s">
        <v>131</v>
      </c>
      <c r="C78" s="34">
        <v>49192906.917557999</v>
      </c>
      <c r="D78" s="34">
        <v>0</v>
      </c>
      <c r="E78" s="34">
        <v>2253383.1935879998</v>
      </c>
      <c r="F78" s="34">
        <v>2948125.83972</v>
      </c>
      <c r="G78" s="35">
        <f t="shared" si="2"/>
        <v>54394415.950866006</v>
      </c>
      <c r="H78" s="36">
        <v>5</v>
      </c>
      <c r="I78" s="29" t="s">
        <v>17</v>
      </c>
      <c r="J78" s="35">
        <f t="shared" si="3"/>
        <v>10878883.190173201</v>
      </c>
    </row>
    <row r="79" spans="1:10" s="31" customFormat="1" x14ac:dyDescent="0.2">
      <c r="A79" s="32">
        <v>67</v>
      </c>
      <c r="B79" s="38" t="s">
        <v>132</v>
      </c>
      <c r="C79" s="34">
        <v>6542997.8193079997</v>
      </c>
      <c r="D79" s="34">
        <v>0</v>
      </c>
      <c r="E79" s="34">
        <v>299715.59408800001</v>
      </c>
      <c r="F79" s="34">
        <v>392121.18472000002</v>
      </c>
      <c r="G79" s="35">
        <f t="shared" si="2"/>
        <v>7234834.5981160002</v>
      </c>
      <c r="H79" s="36">
        <v>36</v>
      </c>
      <c r="I79" s="29" t="s">
        <v>15</v>
      </c>
      <c r="J79" s="35">
        <f t="shared" si="3"/>
        <v>200967.62772544444</v>
      </c>
    </row>
    <row r="80" spans="1:10" s="31" customFormat="1" x14ac:dyDescent="0.2">
      <c r="A80" s="32">
        <v>68</v>
      </c>
      <c r="B80" s="38" t="s">
        <v>112</v>
      </c>
      <c r="C80" s="34">
        <v>49192906.917557992</v>
      </c>
      <c r="D80" s="34">
        <v>0</v>
      </c>
      <c r="E80" s="34">
        <v>2253383.1935879998</v>
      </c>
      <c r="F80" s="34">
        <v>2948125.8397199996</v>
      </c>
      <c r="G80" s="35">
        <f t="shared" si="2"/>
        <v>54394415.950865984</v>
      </c>
      <c r="H80" s="36">
        <v>17</v>
      </c>
      <c r="I80" s="29" t="s">
        <v>104</v>
      </c>
      <c r="J80" s="35">
        <f t="shared" si="3"/>
        <v>3199671.5265215286</v>
      </c>
    </row>
    <row r="81" spans="1:10" s="31" customFormat="1" x14ac:dyDescent="0.2">
      <c r="A81" s="32">
        <v>69</v>
      </c>
      <c r="B81" s="38" t="s">
        <v>115</v>
      </c>
      <c r="C81" s="34">
        <v>4837001.4553779997</v>
      </c>
      <c r="D81" s="34">
        <v>0</v>
      </c>
      <c r="E81" s="34">
        <v>221568.89010799999</v>
      </c>
      <c r="F81" s="34">
        <v>289880.99851999996</v>
      </c>
      <c r="G81" s="35">
        <f t="shared" si="2"/>
        <v>5348451.3440059992</v>
      </c>
      <c r="H81" s="36">
        <v>220</v>
      </c>
      <c r="I81" s="29" t="s">
        <v>104</v>
      </c>
      <c r="J81" s="35">
        <f t="shared" si="3"/>
        <v>24311.142472754542</v>
      </c>
    </row>
    <row r="82" spans="1:10" s="31" customFormat="1" x14ac:dyDescent="0.2">
      <c r="A82" s="32">
        <v>70</v>
      </c>
      <c r="B82" s="38" t="s">
        <v>116</v>
      </c>
      <c r="C82" s="34">
        <v>2528888.7277079998</v>
      </c>
      <c r="D82" s="34">
        <v>0</v>
      </c>
      <c r="E82" s="34">
        <v>115840.99648799999</v>
      </c>
      <c r="F82" s="34">
        <v>151556.04071999999</v>
      </c>
      <c r="G82" s="35">
        <f t="shared" si="2"/>
        <v>2796285.7649159995</v>
      </c>
      <c r="H82" s="36">
        <v>4</v>
      </c>
      <c r="I82" s="29" t="s">
        <v>16</v>
      </c>
      <c r="J82" s="35">
        <f t="shared" si="3"/>
        <v>699071.44122899987</v>
      </c>
    </row>
    <row r="83" spans="1:10" s="31" customFormat="1" x14ac:dyDescent="0.2">
      <c r="A83" s="32">
        <v>71</v>
      </c>
      <c r="B83" s="38" t="s">
        <v>117</v>
      </c>
      <c r="C83" s="34">
        <v>1384867.6366019996</v>
      </c>
      <c r="D83" s="34">
        <v>0</v>
      </c>
      <c r="E83" s="34">
        <v>63436.736171999983</v>
      </c>
      <c r="F83" s="34">
        <v>82994.974679999985</v>
      </c>
      <c r="G83" s="35">
        <f t="shared" si="2"/>
        <v>1531299.3474539996</v>
      </c>
      <c r="H83" s="36">
        <v>77</v>
      </c>
      <c r="I83" s="29" t="s">
        <v>120</v>
      </c>
      <c r="J83" s="35">
        <f t="shared" si="3"/>
        <v>19887.004512389605</v>
      </c>
    </row>
    <row r="84" spans="1:10" s="31" customFormat="1" x14ac:dyDescent="0.2">
      <c r="A84" s="32">
        <v>72</v>
      </c>
      <c r="B84" s="38" t="s">
        <v>310</v>
      </c>
      <c r="C84" s="34"/>
      <c r="D84" s="34"/>
      <c r="E84" s="34"/>
      <c r="F84" s="34"/>
      <c r="G84" s="35">
        <f t="shared" si="2"/>
        <v>0</v>
      </c>
      <c r="H84" s="36"/>
      <c r="I84" s="29"/>
      <c r="J84" s="35" t="e">
        <f t="shared" si="3"/>
        <v>#DIV/0!</v>
      </c>
    </row>
    <row r="85" spans="1:10" s="31" customFormat="1" ht="42" x14ac:dyDescent="0.2">
      <c r="A85" s="32">
        <v>73</v>
      </c>
      <c r="B85" s="38" t="s">
        <v>294</v>
      </c>
      <c r="C85" s="34">
        <v>11701128.002013998</v>
      </c>
      <c r="D85" s="34">
        <v>0</v>
      </c>
      <c r="E85" s="34">
        <v>535994.45200399996</v>
      </c>
      <c r="F85" s="34">
        <v>701247.39475999994</v>
      </c>
      <c r="G85" s="35">
        <f t="shared" si="2"/>
        <v>12938369.848777998</v>
      </c>
      <c r="H85" s="36">
        <v>1</v>
      </c>
      <c r="I85" s="29" t="s">
        <v>15</v>
      </c>
      <c r="J85" s="35">
        <f t="shared" si="3"/>
        <v>12938369.848777998</v>
      </c>
    </row>
    <row r="86" spans="1:10" s="31" customFormat="1" x14ac:dyDescent="0.2">
      <c r="A86" s="32">
        <v>74</v>
      </c>
      <c r="B86" s="38" t="s">
        <v>321</v>
      </c>
      <c r="C86" s="34">
        <v>5639823.2736979993</v>
      </c>
      <c r="D86" s="34">
        <v>0</v>
      </c>
      <c r="E86" s="34">
        <v>258343.80962799996</v>
      </c>
      <c r="F86" s="34">
        <v>337994.02731999999</v>
      </c>
      <c r="G86" s="35">
        <f t="shared" si="2"/>
        <v>6236161.1106459992</v>
      </c>
      <c r="H86" s="36">
        <v>1</v>
      </c>
      <c r="I86" s="29" t="s">
        <v>15</v>
      </c>
      <c r="J86" s="35">
        <f t="shared" si="3"/>
        <v>6236161.1106459992</v>
      </c>
    </row>
    <row r="87" spans="1:10" s="31" customFormat="1" x14ac:dyDescent="0.2">
      <c r="A87" s="32">
        <v>75</v>
      </c>
      <c r="B87" s="38" t="s">
        <v>311</v>
      </c>
      <c r="C87" s="34">
        <v>3251428.3641960002</v>
      </c>
      <c r="D87" s="34">
        <v>0</v>
      </c>
      <c r="E87" s="34">
        <v>148938.42405599999</v>
      </c>
      <c r="F87" s="34">
        <v>194857.76664000002</v>
      </c>
      <c r="G87" s="35">
        <f t="shared" si="2"/>
        <v>3595224.5548920003</v>
      </c>
      <c r="H87" s="36">
        <v>2</v>
      </c>
      <c r="I87" s="29" t="s">
        <v>104</v>
      </c>
      <c r="J87" s="35">
        <f t="shared" si="3"/>
        <v>1797612.2774460001</v>
      </c>
    </row>
    <row r="88" spans="1:10" s="31" customFormat="1" x14ac:dyDescent="0.2">
      <c r="A88" s="32">
        <v>76</v>
      </c>
      <c r="B88" s="38" t="s">
        <v>295</v>
      </c>
      <c r="C88" s="34">
        <v>10777882.910946</v>
      </c>
      <c r="D88" s="34">
        <v>0</v>
      </c>
      <c r="E88" s="34">
        <v>493703.29455599992</v>
      </c>
      <c r="F88" s="34">
        <v>645917.41163999995</v>
      </c>
      <c r="G88" s="35">
        <f t="shared" si="2"/>
        <v>11917503.617141999</v>
      </c>
      <c r="H88" s="36">
        <v>76</v>
      </c>
      <c r="I88" s="29" t="s">
        <v>15</v>
      </c>
      <c r="J88" s="35">
        <f t="shared" si="3"/>
        <v>156809.25812028945</v>
      </c>
    </row>
    <row r="89" spans="1:10" s="31" customFormat="1" ht="42" x14ac:dyDescent="0.2">
      <c r="A89" s="32">
        <v>77</v>
      </c>
      <c r="B89" s="38" t="s">
        <v>296</v>
      </c>
      <c r="C89" s="34">
        <v>2227830.5458379998</v>
      </c>
      <c r="D89" s="34">
        <v>0</v>
      </c>
      <c r="E89" s="34">
        <v>102050.40166799999</v>
      </c>
      <c r="F89" s="34">
        <v>133513.65492</v>
      </c>
      <c r="G89" s="35">
        <f t="shared" si="2"/>
        <v>2463394.6024259999</v>
      </c>
      <c r="H89" s="36">
        <v>1</v>
      </c>
      <c r="I89" s="29" t="s">
        <v>16</v>
      </c>
      <c r="J89" s="35">
        <f t="shared" si="3"/>
        <v>2463394.6024259999</v>
      </c>
    </row>
    <row r="90" spans="1:10" s="31" customFormat="1" ht="42" x14ac:dyDescent="0.2">
      <c r="A90" s="32">
        <v>78</v>
      </c>
      <c r="B90" s="38" t="s">
        <v>315</v>
      </c>
      <c r="C90" s="34">
        <v>7084902.5466739992</v>
      </c>
      <c r="D90" s="34">
        <v>0</v>
      </c>
      <c r="E90" s="34">
        <v>324538.66476399993</v>
      </c>
      <c r="F90" s="34">
        <v>424597.47915999993</v>
      </c>
      <c r="G90" s="35">
        <f t="shared" si="2"/>
        <v>7834038.6905979989</v>
      </c>
      <c r="H90" s="36">
        <v>22</v>
      </c>
      <c r="I90" s="29" t="s">
        <v>104</v>
      </c>
      <c r="J90" s="35">
        <f t="shared" si="3"/>
        <v>356092.66775445448</v>
      </c>
    </row>
    <row r="91" spans="1:10" s="31" customFormat="1" ht="42" x14ac:dyDescent="0.2">
      <c r="A91" s="32">
        <v>79</v>
      </c>
      <c r="B91" s="38" t="s">
        <v>322</v>
      </c>
      <c r="C91" s="34">
        <v>6603209.4556820001</v>
      </c>
      <c r="D91" s="34">
        <v>0</v>
      </c>
      <c r="E91" s="34">
        <v>302473.71305199998</v>
      </c>
      <c r="F91" s="34">
        <v>395729.66188000003</v>
      </c>
      <c r="G91" s="35">
        <f t="shared" si="2"/>
        <v>7301412.8306140006</v>
      </c>
      <c r="H91" s="36">
        <v>12</v>
      </c>
      <c r="I91" s="29" t="s">
        <v>15</v>
      </c>
      <c r="J91" s="35">
        <f t="shared" si="3"/>
        <v>608451.06921783334</v>
      </c>
    </row>
    <row r="92" spans="1:10" s="31" customFormat="1" x14ac:dyDescent="0.2">
      <c r="A92" s="32">
        <v>80</v>
      </c>
      <c r="B92" s="38" t="s">
        <v>297</v>
      </c>
      <c r="C92" s="34">
        <v>682398.54557199997</v>
      </c>
      <c r="D92" s="34">
        <v>0</v>
      </c>
      <c r="E92" s="34">
        <v>31258.681591999997</v>
      </c>
      <c r="F92" s="34">
        <v>40896.074479999996</v>
      </c>
      <c r="G92" s="35">
        <f t="shared" si="2"/>
        <v>754553.30164399988</v>
      </c>
      <c r="H92" s="36">
        <v>1</v>
      </c>
      <c r="I92" s="29" t="s">
        <v>15</v>
      </c>
      <c r="J92" s="35">
        <f t="shared" si="3"/>
        <v>754553.30164399988</v>
      </c>
    </row>
    <row r="93" spans="1:10" s="31" customFormat="1" x14ac:dyDescent="0.2">
      <c r="A93" s="32">
        <v>81</v>
      </c>
      <c r="B93" s="38" t="s">
        <v>319</v>
      </c>
      <c r="C93" s="34">
        <v>5679964.3646139987</v>
      </c>
      <c r="D93" s="34">
        <v>0</v>
      </c>
      <c r="E93" s="34">
        <v>260182.55560399999</v>
      </c>
      <c r="F93" s="34">
        <v>340399.67876000004</v>
      </c>
      <c r="G93" s="35">
        <f t="shared" si="2"/>
        <v>6280546.5989779979</v>
      </c>
      <c r="H93" s="36">
        <v>8</v>
      </c>
      <c r="I93" s="29" t="s">
        <v>15</v>
      </c>
      <c r="J93" s="35">
        <f t="shared" si="3"/>
        <v>785068.32487224974</v>
      </c>
    </row>
    <row r="94" spans="1:10" s="31" customFormat="1" x14ac:dyDescent="0.2">
      <c r="A94" s="32">
        <v>82</v>
      </c>
      <c r="B94" s="38" t="s">
        <v>316</v>
      </c>
      <c r="C94" s="34">
        <v>18846242.185062002</v>
      </c>
      <c r="D94" s="34">
        <v>0</v>
      </c>
      <c r="E94" s="34">
        <v>863291.23573199997</v>
      </c>
      <c r="F94" s="34">
        <v>1129453.3510799999</v>
      </c>
      <c r="G94" s="35">
        <f t="shared" si="2"/>
        <v>20838986.771874003</v>
      </c>
      <c r="H94" s="36">
        <v>882</v>
      </c>
      <c r="I94" s="29" t="s">
        <v>283</v>
      </c>
      <c r="J94" s="35">
        <f t="shared" si="3"/>
        <v>23626.969129108846</v>
      </c>
    </row>
    <row r="95" spans="1:10" s="31" customFormat="1" x14ac:dyDescent="0.2">
      <c r="A95" s="32">
        <v>83</v>
      </c>
      <c r="B95" s="38" t="s">
        <v>312</v>
      </c>
      <c r="C95" s="34">
        <v>9152168.7288479991</v>
      </c>
      <c r="D95" s="34">
        <v>0</v>
      </c>
      <c r="E95" s="34">
        <v>419234.08252799994</v>
      </c>
      <c r="F95" s="34">
        <v>548488.52831999992</v>
      </c>
      <c r="G95" s="35">
        <f t="shared" si="2"/>
        <v>10119891.339695999</v>
      </c>
      <c r="H95" s="36">
        <v>77</v>
      </c>
      <c r="I95" s="29" t="s">
        <v>120</v>
      </c>
      <c r="J95" s="35">
        <f t="shared" si="3"/>
        <v>131427.1602557922</v>
      </c>
    </row>
    <row r="96" spans="1:10" s="31" customFormat="1" x14ac:dyDescent="0.2">
      <c r="A96" s="24"/>
      <c r="B96" s="25" t="s">
        <v>284</v>
      </c>
      <c r="C96" s="34"/>
      <c r="D96" s="34"/>
      <c r="E96" s="34"/>
      <c r="F96" s="34"/>
      <c r="G96" s="35"/>
      <c r="H96" s="39"/>
      <c r="I96" s="29"/>
      <c r="J96" s="40"/>
    </row>
    <row r="97" spans="1:10" s="31" customFormat="1" ht="42" x14ac:dyDescent="0.2">
      <c r="A97" s="32">
        <v>1</v>
      </c>
      <c r="B97" s="37" t="s">
        <v>133</v>
      </c>
      <c r="C97" s="34">
        <v>11023057.350458998</v>
      </c>
      <c r="D97" s="41">
        <v>0</v>
      </c>
      <c r="E97" s="34">
        <v>1845703.0969999998</v>
      </c>
      <c r="F97" s="34">
        <v>2275718.9709099997</v>
      </c>
      <c r="G97" s="35">
        <f t="shared" ref="G97:G110" si="4">SUM(C97:F97)</f>
        <v>15144479.418368997</v>
      </c>
      <c r="H97" s="43">
        <v>31402</v>
      </c>
      <c r="I97" s="29" t="s">
        <v>351</v>
      </c>
      <c r="J97" s="35">
        <f>G97/H97</f>
        <v>482.27754341662944</v>
      </c>
    </row>
    <row r="98" spans="1:10" s="31" customFormat="1" ht="42" x14ac:dyDescent="0.2">
      <c r="A98" s="32">
        <v>2</v>
      </c>
      <c r="B98" s="37" t="s">
        <v>81</v>
      </c>
      <c r="C98" s="34">
        <v>5754744.9742859993</v>
      </c>
      <c r="D98" s="41">
        <v>0</v>
      </c>
      <c r="E98" s="34">
        <v>963575.73800000013</v>
      </c>
      <c r="F98" s="34">
        <v>1188071.6841399998</v>
      </c>
      <c r="G98" s="35">
        <f t="shared" si="4"/>
        <v>7906392.3964259988</v>
      </c>
      <c r="H98" s="43">
        <v>825</v>
      </c>
      <c r="I98" s="29" t="s">
        <v>352</v>
      </c>
      <c r="J98" s="35">
        <f t="shared" ref="J98:J112" si="5">G98/H98</f>
        <v>9583.5059350618176</v>
      </c>
    </row>
    <row r="99" spans="1:10" s="31" customFormat="1" ht="42" x14ac:dyDescent="0.2">
      <c r="A99" s="32">
        <v>3</v>
      </c>
      <c r="B99" s="37" t="s">
        <v>134</v>
      </c>
      <c r="C99" s="34">
        <v>3833748.4427550002</v>
      </c>
      <c r="D99" s="41">
        <v>0</v>
      </c>
      <c r="E99" s="34">
        <v>641923.66500000004</v>
      </c>
      <c r="F99" s="34">
        <v>791480.41994999989</v>
      </c>
      <c r="G99" s="35">
        <f t="shared" si="4"/>
        <v>5267152.5277049998</v>
      </c>
      <c r="H99" s="43">
        <v>1690</v>
      </c>
      <c r="I99" s="29" t="s">
        <v>361</v>
      </c>
      <c r="J99" s="35">
        <f t="shared" si="5"/>
        <v>3116.6583004171598</v>
      </c>
    </row>
    <row r="100" spans="1:10" s="31" customFormat="1" x14ac:dyDescent="0.2">
      <c r="A100" s="32">
        <v>4</v>
      </c>
      <c r="B100" s="37" t="s">
        <v>135</v>
      </c>
      <c r="C100" s="34">
        <v>5276556.9964800002</v>
      </c>
      <c r="D100" s="41">
        <v>0</v>
      </c>
      <c r="E100" s="34">
        <v>883507.84</v>
      </c>
      <c r="F100" s="34">
        <v>1089349.3951999999</v>
      </c>
      <c r="G100" s="35">
        <f t="shared" si="4"/>
        <v>7249414.2316800002</v>
      </c>
      <c r="H100" s="43">
        <v>949</v>
      </c>
      <c r="I100" s="29" t="s">
        <v>354</v>
      </c>
      <c r="J100" s="35">
        <f t="shared" si="5"/>
        <v>7639.0034053530035</v>
      </c>
    </row>
    <row r="101" spans="1:10" s="31" customFormat="1" ht="42" x14ac:dyDescent="0.2">
      <c r="A101" s="32">
        <v>5</v>
      </c>
      <c r="B101" s="37" t="s">
        <v>82</v>
      </c>
      <c r="C101" s="34">
        <v>3833748.4427550002</v>
      </c>
      <c r="D101" s="41">
        <v>0</v>
      </c>
      <c r="E101" s="34">
        <v>641923.66500000004</v>
      </c>
      <c r="F101" s="34">
        <v>791480.41994999989</v>
      </c>
      <c r="G101" s="35">
        <f t="shared" si="4"/>
        <v>5267152.5277049998</v>
      </c>
      <c r="H101" s="43">
        <v>13671</v>
      </c>
      <c r="I101" s="29" t="s">
        <v>355</v>
      </c>
      <c r="J101" s="35">
        <f t="shared" si="5"/>
        <v>385.27924275510202</v>
      </c>
    </row>
    <row r="102" spans="1:10" s="31" customFormat="1" x14ac:dyDescent="0.2">
      <c r="A102" s="32">
        <v>6</v>
      </c>
      <c r="B102" s="37" t="s">
        <v>136</v>
      </c>
      <c r="C102" s="34">
        <v>9580248.7967339978</v>
      </c>
      <c r="D102" s="41">
        <v>0</v>
      </c>
      <c r="E102" s="34">
        <v>1604118.9219999998</v>
      </c>
      <c r="F102" s="34">
        <v>1977849.9956599995</v>
      </c>
      <c r="G102" s="35">
        <f t="shared" si="4"/>
        <v>13162217.714393998</v>
      </c>
      <c r="H102" s="43">
        <v>13704</v>
      </c>
      <c r="I102" s="29" t="s">
        <v>15</v>
      </c>
      <c r="J102" s="35">
        <f t="shared" si="5"/>
        <v>960.46539071760049</v>
      </c>
    </row>
    <row r="103" spans="1:10" s="31" customFormat="1" x14ac:dyDescent="0.2">
      <c r="A103" s="32">
        <v>7</v>
      </c>
      <c r="B103" s="37" t="s">
        <v>137</v>
      </c>
      <c r="C103" s="34">
        <v>2399184.5093370001</v>
      </c>
      <c r="D103" s="34">
        <v>0</v>
      </c>
      <c r="E103" s="34">
        <v>401719.97100000002</v>
      </c>
      <c r="F103" s="34">
        <v>495313.55312999996</v>
      </c>
      <c r="G103" s="35">
        <f t="shared" si="4"/>
        <v>3296218.0334669999</v>
      </c>
      <c r="H103" s="43">
        <v>1</v>
      </c>
      <c r="I103" s="29" t="s">
        <v>356</v>
      </c>
      <c r="J103" s="35">
        <f t="shared" si="5"/>
        <v>3296218.0334669999</v>
      </c>
    </row>
    <row r="104" spans="1:10" s="31" customFormat="1" ht="42" x14ac:dyDescent="0.2">
      <c r="A104" s="32">
        <v>8</v>
      </c>
      <c r="B104" s="37" t="s">
        <v>138</v>
      </c>
      <c r="C104" s="34">
        <v>3355560.4649489997</v>
      </c>
      <c r="D104" s="34">
        <v>0</v>
      </c>
      <c r="E104" s="34">
        <v>561855.76699999999</v>
      </c>
      <c r="F104" s="34">
        <v>692758.13101000001</v>
      </c>
      <c r="G104" s="35">
        <f t="shared" si="4"/>
        <v>4610174.3629589994</v>
      </c>
      <c r="H104" s="43">
        <v>61958</v>
      </c>
      <c r="I104" s="29" t="s">
        <v>357</v>
      </c>
      <c r="J104" s="35">
        <f t="shared" si="5"/>
        <v>74.408056473078531</v>
      </c>
    </row>
    <row r="105" spans="1:10" s="31" customFormat="1" x14ac:dyDescent="0.2">
      <c r="A105" s="32">
        <v>9</v>
      </c>
      <c r="B105" s="37" t="s">
        <v>139</v>
      </c>
      <c r="C105" s="34">
        <v>5276556.9964800002</v>
      </c>
      <c r="D105" s="41">
        <v>0</v>
      </c>
      <c r="E105" s="34">
        <v>883507.84</v>
      </c>
      <c r="F105" s="34">
        <v>1089349.3951999999</v>
      </c>
      <c r="G105" s="35">
        <f>SUM(C105:F105)</f>
        <v>7249414.2316800002</v>
      </c>
      <c r="H105" s="43">
        <v>120861</v>
      </c>
      <c r="I105" s="29" t="s">
        <v>358</v>
      </c>
      <c r="J105" s="35">
        <f t="shared" si="5"/>
        <v>59.98141858564798</v>
      </c>
    </row>
    <row r="106" spans="1:10" s="31" customFormat="1" x14ac:dyDescent="0.2">
      <c r="A106" s="32">
        <v>10</v>
      </c>
      <c r="B106" s="37" t="s">
        <v>83</v>
      </c>
      <c r="C106" s="34">
        <v>2877372.4871429997</v>
      </c>
      <c r="D106" s="41">
        <v>0</v>
      </c>
      <c r="E106" s="34">
        <v>481787.86900000006</v>
      </c>
      <c r="F106" s="34">
        <v>594035.8420699999</v>
      </c>
      <c r="G106" s="35">
        <f>SUM(C106:F106)</f>
        <v>3953196.1982129994</v>
      </c>
      <c r="H106" s="43">
        <v>1</v>
      </c>
      <c r="I106" s="29" t="s">
        <v>356</v>
      </c>
      <c r="J106" s="35">
        <f t="shared" si="5"/>
        <v>3953196.1982129994</v>
      </c>
    </row>
    <row r="107" spans="1:10" s="31" customFormat="1" x14ac:dyDescent="0.2">
      <c r="A107" s="32">
        <v>11</v>
      </c>
      <c r="B107" s="37" t="s">
        <v>140</v>
      </c>
      <c r="C107" s="34">
        <v>13422241.859795999</v>
      </c>
      <c r="D107" s="41">
        <v>0</v>
      </c>
      <c r="E107" s="34">
        <v>2247423.068</v>
      </c>
      <c r="F107" s="34">
        <v>2771032.52404</v>
      </c>
      <c r="G107" s="35">
        <f>SUM(C107:F107)</f>
        <v>18440697.451835997</v>
      </c>
      <c r="H107" s="43">
        <v>64213</v>
      </c>
      <c r="I107" s="29" t="s">
        <v>15</v>
      </c>
      <c r="J107" s="35">
        <f t="shared" si="5"/>
        <v>287.18012632700538</v>
      </c>
    </row>
    <row r="108" spans="1:10" s="31" customFormat="1" ht="63" x14ac:dyDescent="0.2">
      <c r="A108" s="32">
        <v>12</v>
      </c>
      <c r="B108" s="37" t="s">
        <v>84</v>
      </c>
      <c r="C108" s="34">
        <v>1912751.9112239995</v>
      </c>
      <c r="D108" s="41">
        <v>0</v>
      </c>
      <c r="E108" s="34">
        <v>320271.592</v>
      </c>
      <c r="F108" s="34">
        <v>394889.15575999988</v>
      </c>
      <c r="G108" s="35">
        <f>SUM(C108:F108)</f>
        <v>2627912.6589839994</v>
      </c>
      <c r="H108" s="43">
        <v>618461100</v>
      </c>
      <c r="I108" s="29" t="s">
        <v>362</v>
      </c>
      <c r="J108" s="44">
        <f t="shared" si="5"/>
        <v>4.2491155207401068E-3</v>
      </c>
    </row>
    <row r="109" spans="1:10" s="31" customFormat="1" x14ac:dyDescent="0.2">
      <c r="A109" s="32">
        <v>13</v>
      </c>
      <c r="B109" s="37" t="s">
        <v>141</v>
      </c>
      <c r="C109" s="34">
        <v>10544869.372652998</v>
      </c>
      <c r="D109" s="41">
        <v>0</v>
      </c>
      <c r="E109" s="34">
        <v>1765635.1989999998</v>
      </c>
      <c r="F109" s="34">
        <v>2176996.6819699993</v>
      </c>
      <c r="G109" s="35">
        <f t="shared" si="4"/>
        <v>14487501.253622998</v>
      </c>
      <c r="H109" s="43">
        <v>16</v>
      </c>
      <c r="I109" s="29" t="s">
        <v>16</v>
      </c>
      <c r="J109" s="35">
        <f t="shared" si="5"/>
        <v>905468.82835143735</v>
      </c>
    </row>
    <row r="110" spans="1:10" s="31" customFormat="1" x14ac:dyDescent="0.2">
      <c r="A110" s="32">
        <v>14</v>
      </c>
      <c r="B110" s="37" t="s">
        <v>85</v>
      </c>
      <c r="C110" s="34">
        <v>3355560.4649489997</v>
      </c>
      <c r="D110" s="41">
        <v>0</v>
      </c>
      <c r="E110" s="34">
        <v>561855.76699999999</v>
      </c>
      <c r="F110" s="34">
        <v>692758.13101000001</v>
      </c>
      <c r="G110" s="35">
        <f t="shared" si="4"/>
        <v>4610174.3629589994</v>
      </c>
      <c r="H110" s="43">
        <v>4</v>
      </c>
      <c r="I110" s="29" t="s">
        <v>15</v>
      </c>
      <c r="J110" s="35">
        <f t="shared" si="5"/>
        <v>1152543.5907397498</v>
      </c>
    </row>
    <row r="111" spans="1:10" s="31" customFormat="1" x14ac:dyDescent="0.2">
      <c r="A111" s="32">
        <v>15</v>
      </c>
      <c r="B111" s="37" t="s">
        <v>142</v>
      </c>
      <c r="C111" s="34">
        <v>1463023.3662720001</v>
      </c>
      <c r="D111" s="41">
        <v>0</v>
      </c>
      <c r="E111" s="34">
        <v>136685.31501599998</v>
      </c>
      <c r="F111" s="34">
        <v>67448.993688000002</v>
      </c>
      <c r="G111" s="35">
        <f>SUM(C111:F111)</f>
        <v>1667157.6749760001</v>
      </c>
      <c r="H111" s="43">
        <v>12</v>
      </c>
      <c r="I111" s="29" t="s">
        <v>15</v>
      </c>
      <c r="J111" s="35">
        <f t="shared" si="5"/>
        <v>138929.80624800001</v>
      </c>
    </row>
    <row r="112" spans="1:10" s="31" customFormat="1" x14ac:dyDescent="0.2">
      <c r="A112" s="32">
        <v>16</v>
      </c>
      <c r="B112" s="37" t="s">
        <v>285</v>
      </c>
      <c r="C112" s="34">
        <v>6357702.9176100008</v>
      </c>
      <c r="D112" s="41">
        <v>0</v>
      </c>
      <c r="E112" s="34">
        <v>304526.03575799998</v>
      </c>
      <c r="F112" s="34">
        <v>2370713.1197009995</v>
      </c>
      <c r="G112" s="35">
        <f>SUM(C112:F112)</f>
        <v>9032942.0730690006</v>
      </c>
      <c r="H112" s="43">
        <v>1714</v>
      </c>
      <c r="I112" s="29" t="s">
        <v>360</v>
      </c>
      <c r="J112" s="35">
        <f t="shared" si="5"/>
        <v>5270.0945583833145</v>
      </c>
    </row>
    <row r="113" spans="1:10" s="31" customFormat="1" x14ac:dyDescent="0.2">
      <c r="A113" s="32">
        <v>17</v>
      </c>
      <c r="B113" s="37" t="s">
        <v>286</v>
      </c>
      <c r="C113" s="34">
        <v>4701373.0334999999</v>
      </c>
      <c r="D113" s="41">
        <v>0</v>
      </c>
      <c r="E113" s="34">
        <v>225189.9013</v>
      </c>
      <c r="F113" s="34">
        <v>1753087.0623499998</v>
      </c>
      <c r="G113" s="35">
        <f>SUM(C113:F113)</f>
        <v>6679649.9971500002</v>
      </c>
      <c r="H113" s="43">
        <v>1</v>
      </c>
      <c r="I113" s="29" t="s">
        <v>17</v>
      </c>
      <c r="J113" s="35">
        <f>G113/H113</f>
        <v>6679649.9971500002</v>
      </c>
    </row>
    <row r="116" spans="1:10" x14ac:dyDescent="0.45">
      <c r="A116" s="6"/>
      <c r="I116" s="42"/>
      <c r="J116" s="6"/>
    </row>
    <row r="117" spans="1:10" x14ac:dyDescent="0.45">
      <c r="A117" s="6"/>
      <c r="I117" s="42"/>
      <c r="J117" s="6"/>
    </row>
    <row r="118" spans="1:10" x14ac:dyDescent="0.45">
      <c r="A118" s="6"/>
      <c r="I118" s="42"/>
      <c r="J118" s="6"/>
    </row>
    <row r="119" spans="1:10" x14ac:dyDescent="0.45">
      <c r="A119" s="6"/>
      <c r="I119" s="42"/>
      <c r="J119" s="6"/>
    </row>
    <row r="120" spans="1:10" x14ac:dyDescent="0.45">
      <c r="A120" s="6"/>
      <c r="I120" s="42"/>
      <c r="J120" s="6"/>
    </row>
    <row r="121" spans="1:10" x14ac:dyDescent="0.45">
      <c r="A121" s="6"/>
      <c r="I121" s="42"/>
      <c r="J121" s="6"/>
    </row>
    <row r="122" spans="1:10" x14ac:dyDescent="0.45">
      <c r="A122" s="6"/>
      <c r="I122" s="42"/>
      <c r="J122" s="6"/>
    </row>
    <row r="123" spans="1:10" x14ac:dyDescent="0.45">
      <c r="A123" s="6"/>
      <c r="I123" s="42"/>
      <c r="J123" s="6"/>
    </row>
    <row r="124" spans="1:10" x14ac:dyDescent="0.45">
      <c r="A124" s="6"/>
      <c r="I124" s="42"/>
      <c r="J124" s="6"/>
    </row>
    <row r="125" spans="1:10" x14ac:dyDescent="0.45">
      <c r="A125" s="6"/>
      <c r="I125" s="42"/>
      <c r="J125" s="6"/>
    </row>
    <row r="126" spans="1:10" x14ac:dyDescent="0.45">
      <c r="A126" s="6"/>
      <c r="I126" s="42"/>
      <c r="J126" s="6"/>
    </row>
    <row r="127" spans="1:10" x14ac:dyDescent="0.45">
      <c r="A127" s="6"/>
      <c r="I127" s="42"/>
      <c r="J127" s="6"/>
    </row>
    <row r="128" spans="1:10" x14ac:dyDescent="0.45">
      <c r="A128" s="6"/>
      <c r="I128" s="42"/>
      <c r="J128" s="6"/>
    </row>
    <row r="129" spans="1:10" x14ac:dyDescent="0.45">
      <c r="A129" s="6"/>
      <c r="I129" s="42"/>
      <c r="J129" s="6"/>
    </row>
    <row r="130" spans="1:10" x14ac:dyDescent="0.45">
      <c r="A130" s="6"/>
      <c r="I130" s="42"/>
      <c r="J130" s="6"/>
    </row>
    <row r="131" spans="1:10" x14ac:dyDescent="0.45">
      <c r="A131" s="6"/>
      <c r="I131" s="42"/>
      <c r="J131" s="6"/>
    </row>
    <row r="132" spans="1:10" x14ac:dyDescent="0.45">
      <c r="A132" s="6"/>
      <c r="I132" s="42"/>
      <c r="J132" s="6"/>
    </row>
    <row r="133" spans="1:10" x14ac:dyDescent="0.45">
      <c r="A133" s="6"/>
      <c r="I133" s="42"/>
      <c r="J133" s="6"/>
    </row>
    <row r="134" spans="1:10" x14ac:dyDescent="0.45">
      <c r="A134" s="6"/>
      <c r="I134" s="42"/>
      <c r="J134" s="6"/>
    </row>
    <row r="135" spans="1:10" x14ac:dyDescent="0.45">
      <c r="A135" s="6"/>
      <c r="I135" s="42"/>
      <c r="J135" s="6"/>
    </row>
    <row r="136" spans="1:10" x14ac:dyDescent="0.45">
      <c r="A136" s="6"/>
      <c r="I136" s="42"/>
      <c r="J136" s="6"/>
    </row>
    <row r="137" spans="1:10" x14ac:dyDescent="0.45">
      <c r="A137" s="6"/>
      <c r="I137" s="42"/>
      <c r="J137" s="6"/>
    </row>
    <row r="138" spans="1:10" x14ac:dyDescent="0.45">
      <c r="A138" s="6"/>
      <c r="I138" s="42"/>
      <c r="J138" s="6"/>
    </row>
    <row r="139" spans="1:10" x14ac:dyDescent="0.45">
      <c r="A139" s="6"/>
      <c r="I139" s="42"/>
      <c r="J139" s="6"/>
    </row>
    <row r="140" spans="1:10" x14ac:dyDescent="0.45">
      <c r="A140" s="6"/>
      <c r="I140" s="42"/>
      <c r="J140" s="6"/>
    </row>
    <row r="141" spans="1:10" x14ac:dyDescent="0.45">
      <c r="A141" s="6"/>
      <c r="I141" s="42"/>
      <c r="J141" s="6"/>
    </row>
    <row r="142" spans="1:10" x14ac:dyDescent="0.45">
      <c r="A142" s="6"/>
      <c r="I142" s="42"/>
      <c r="J142" s="6"/>
    </row>
    <row r="143" spans="1:10" x14ac:dyDescent="0.45">
      <c r="A143" s="6"/>
      <c r="I143" s="42"/>
      <c r="J143" s="6"/>
    </row>
    <row r="144" spans="1:10" x14ac:dyDescent="0.45">
      <c r="A144" s="6"/>
      <c r="I144" s="42"/>
      <c r="J144" s="6"/>
    </row>
    <row r="145" spans="1:10" x14ac:dyDescent="0.45">
      <c r="A145" s="6"/>
      <c r="I145" s="42"/>
      <c r="J145" s="6"/>
    </row>
    <row r="146" spans="1:10" x14ac:dyDescent="0.45">
      <c r="A146" s="6"/>
      <c r="I146" s="42"/>
      <c r="J146" s="6"/>
    </row>
    <row r="147" spans="1:10" x14ac:dyDescent="0.45">
      <c r="A147" s="6"/>
      <c r="I147" s="42"/>
      <c r="J147" s="6"/>
    </row>
    <row r="148" spans="1:10" x14ac:dyDescent="0.45">
      <c r="A148" s="6"/>
      <c r="I148" s="42"/>
      <c r="J148" s="6"/>
    </row>
    <row r="149" spans="1:10" x14ac:dyDescent="0.45">
      <c r="A149" s="6"/>
      <c r="I149" s="42"/>
      <c r="J149" s="6"/>
    </row>
    <row r="150" spans="1:10" x14ac:dyDescent="0.45">
      <c r="A150" s="6"/>
      <c r="I150" s="42"/>
      <c r="J150" s="6"/>
    </row>
    <row r="151" spans="1:10" x14ac:dyDescent="0.45">
      <c r="A151" s="6"/>
      <c r="I151" s="42"/>
      <c r="J151" s="6"/>
    </row>
    <row r="152" spans="1:10" x14ac:dyDescent="0.45">
      <c r="A152" s="6"/>
      <c r="I152" s="42"/>
      <c r="J152" s="6"/>
    </row>
    <row r="153" spans="1:10" x14ac:dyDescent="0.45">
      <c r="A153" s="6"/>
      <c r="I153" s="42"/>
      <c r="J153" s="6"/>
    </row>
    <row r="154" spans="1:10" x14ac:dyDescent="0.45">
      <c r="A154" s="6"/>
      <c r="I154" s="42"/>
      <c r="J154" s="6"/>
    </row>
    <row r="155" spans="1:10" x14ac:dyDescent="0.45">
      <c r="A155" s="6"/>
      <c r="I155" s="42"/>
      <c r="J155" s="6"/>
    </row>
    <row r="156" spans="1:10" x14ac:dyDescent="0.45">
      <c r="A156" s="6"/>
      <c r="I156" s="42"/>
      <c r="J156" s="6"/>
    </row>
    <row r="157" spans="1:10" x14ac:dyDescent="0.45">
      <c r="A157" s="6"/>
      <c r="I157" s="42"/>
      <c r="J157" s="6"/>
    </row>
    <row r="158" spans="1:10" x14ac:dyDescent="0.45">
      <c r="A158" s="6"/>
      <c r="I158" s="42"/>
      <c r="J158" s="6"/>
    </row>
    <row r="159" spans="1:10" x14ac:dyDescent="0.45">
      <c r="A159" s="6"/>
      <c r="I159" s="42"/>
      <c r="J159" s="6"/>
    </row>
    <row r="160" spans="1:10" x14ac:dyDescent="0.45">
      <c r="A160" s="6"/>
      <c r="I160" s="42"/>
      <c r="J160" s="6"/>
    </row>
    <row r="161" spans="1:10" x14ac:dyDescent="0.45">
      <c r="A161" s="6"/>
      <c r="I161" s="42"/>
      <c r="J161" s="6"/>
    </row>
    <row r="162" spans="1:10" x14ac:dyDescent="0.45">
      <c r="A162" s="6"/>
      <c r="I162" s="42"/>
      <c r="J162" s="6"/>
    </row>
    <row r="163" spans="1:10" x14ac:dyDescent="0.45">
      <c r="A163" s="6"/>
      <c r="I163" s="42"/>
      <c r="J163" s="6"/>
    </row>
    <row r="164" spans="1:10" x14ac:dyDescent="0.45">
      <c r="A164" s="6"/>
      <c r="I164" s="42"/>
      <c r="J164" s="6"/>
    </row>
    <row r="165" spans="1:10" x14ac:dyDescent="0.45">
      <c r="A165" s="6"/>
      <c r="I165" s="42"/>
      <c r="J165" s="6"/>
    </row>
    <row r="166" spans="1:10" x14ac:dyDescent="0.45">
      <c r="A166" s="6"/>
      <c r="I166" s="42"/>
      <c r="J166" s="6"/>
    </row>
    <row r="167" spans="1:10" x14ac:dyDescent="0.45">
      <c r="A167" s="6"/>
      <c r="I167" s="42"/>
      <c r="J167" s="6"/>
    </row>
    <row r="168" spans="1:10" x14ac:dyDescent="0.45">
      <c r="A168" s="6"/>
      <c r="I168" s="42"/>
      <c r="J168" s="6"/>
    </row>
    <row r="169" spans="1:10" x14ac:dyDescent="0.45">
      <c r="A169" s="6"/>
      <c r="I169" s="42"/>
      <c r="J169" s="6"/>
    </row>
    <row r="170" spans="1:10" x14ac:dyDescent="0.45">
      <c r="A170" s="6"/>
      <c r="I170" s="42"/>
      <c r="J170" s="6"/>
    </row>
    <row r="171" spans="1:10" x14ac:dyDescent="0.45">
      <c r="A171" s="6"/>
      <c r="I171" s="42"/>
      <c r="J171" s="6"/>
    </row>
    <row r="172" spans="1:10" x14ac:dyDescent="0.45">
      <c r="A172" s="6"/>
      <c r="I172" s="42"/>
      <c r="J172" s="6"/>
    </row>
    <row r="173" spans="1:10" x14ac:dyDescent="0.45">
      <c r="A173" s="6"/>
      <c r="I173" s="42"/>
      <c r="J173" s="6"/>
    </row>
    <row r="174" spans="1:10" x14ac:dyDescent="0.45">
      <c r="A174" s="6"/>
      <c r="I174" s="42"/>
      <c r="J174" s="6"/>
    </row>
    <row r="175" spans="1:10" x14ac:dyDescent="0.45">
      <c r="A175" s="6"/>
      <c r="I175" s="42"/>
      <c r="J175" s="6"/>
    </row>
    <row r="176" spans="1:10" x14ac:dyDescent="0.45">
      <c r="A176" s="6"/>
      <c r="I176" s="42"/>
      <c r="J176" s="6"/>
    </row>
    <row r="177" spans="1:10" x14ac:dyDescent="0.45">
      <c r="A177" s="6"/>
      <c r="I177" s="42"/>
      <c r="J177" s="6"/>
    </row>
    <row r="178" spans="1:10" x14ac:dyDescent="0.45">
      <c r="A178" s="6"/>
      <c r="I178" s="42"/>
      <c r="J178" s="6"/>
    </row>
    <row r="179" spans="1:10" x14ac:dyDescent="0.45">
      <c r="A179" s="6"/>
      <c r="I179" s="42"/>
      <c r="J179" s="6"/>
    </row>
    <row r="180" spans="1:10" x14ac:dyDescent="0.45">
      <c r="A180" s="6"/>
      <c r="I180" s="42"/>
      <c r="J180" s="6"/>
    </row>
    <row r="181" spans="1:10" x14ac:dyDescent="0.45">
      <c r="A181" s="6"/>
      <c r="I181" s="42"/>
      <c r="J181" s="6"/>
    </row>
    <row r="182" spans="1:10" x14ac:dyDescent="0.45">
      <c r="A182" s="6"/>
      <c r="I182" s="42"/>
      <c r="J182" s="6"/>
    </row>
    <row r="183" spans="1:10" x14ac:dyDescent="0.45">
      <c r="A183" s="6"/>
      <c r="I183" s="42"/>
      <c r="J183" s="6"/>
    </row>
    <row r="184" spans="1:10" x14ac:dyDescent="0.45">
      <c r="A184" s="6"/>
      <c r="I184" s="42"/>
      <c r="J184" s="6"/>
    </row>
  </sheetData>
  <pageMargins left="0.19685039370078741" right="0" top="0.59055118110236227" bottom="0.39370078740157483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8"/>
  <sheetViews>
    <sheetView workbookViewId="0">
      <pane xSplit="1" ySplit="4" topLeftCell="B71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9.25" style="10" bestFit="1" customWidth="1"/>
    <col min="2" max="2" width="41.625" style="6" bestFit="1" customWidth="1"/>
    <col min="3" max="7" width="14.625" style="6" customWidth="1"/>
    <col min="8" max="8" width="8.625" style="77" customWidth="1"/>
    <col min="9" max="9" width="8.375" style="9" customWidth="1"/>
    <col min="10" max="10" width="14.625" style="9" customWidth="1"/>
    <col min="11" max="16384" width="9.125" style="6"/>
  </cols>
  <sheetData>
    <row r="1" spans="1:10" x14ac:dyDescent="0.45">
      <c r="A1" s="45" t="s">
        <v>444</v>
      </c>
      <c r="B1" s="46"/>
      <c r="C1" s="46"/>
      <c r="D1" s="46"/>
      <c r="E1" s="46"/>
      <c r="F1" s="46"/>
      <c r="G1" s="46"/>
      <c r="H1" s="47"/>
      <c r="I1" s="46"/>
    </row>
    <row r="2" spans="1:10" x14ac:dyDescent="0.45">
      <c r="B2" s="48"/>
      <c r="C2" s="49"/>
      <c r="D2" s="49"/>
      <c r="E2" s="49"/>
      <c r="F2" s="49"/>
      <c r="G2" s="49"/>
      <c r="H2" s="50"/>
      <c r="I2" s="49"/>
      <c r="J2" s="51" t="s">
        <v>18</v>
      </c>
    </row>
    <row r="3" spans="1:10" x14ac:dyDescent="0.45">
      <c r="A3" s="151" t="s">
        <v>31</v>
      </c>
      <c r="B3" s="52" t="s">
        <v>20</v>
      </c>
      <c r="C3" s="53" t="s">
        <v>1</v>
      </c>
      <c r="D3" s="53" t="s">
        <v>2</v>
      </c>
      <c r="E3" s="53" t="s">
        <v>3</v>
      </c>
      <c r="F3" s="53" t="s">
        <v>11</v>
      </c>
      <c r="G3" s="53" t="s">
        <v>12</v>
      </c>
      <c r="H3" s="54" t="s">
        <v>13</v>
      </c>
      <c r="I3" s="53" t="s">
        <v>14</v>
      </c>
      <c r="J3" s="53" t="s">
        <v>22</v>
      </c>
    </row>
    <row r="4" spans="1:10" ht="21.75" thickBot="1" x14ac:dyDescent="0.5">
      <c r="A4" s="152"/>
      <c r="B4" s="52" t="s">
        <v>12</v>
      </c>
      <c r="C4" s="55">
        <f>SUM(C5:C2071)</f>
        <v>524085518.47999984</v>
      </c>
      <c r="D4" s="55">
        <f>SUM(D5:D2071)</f>
        <v>0</v>
      </c>
      <c r="E4" s="55">
        <f>SUM(E5:E2071)</f>
        <v>36483816.980000012</v>
      </c>
      <c r="F4" s="55">
        <f>SUM(F5:F2071)</f>
        <v>66464960.470000006</v>
      </c>
      <c r="G4" s="55">
        <f>SUM(G5:G2071)</f>
        <v>627034295.92999995</v>
      </c>
      <c r="H4" s="56"/>
      <c r="I4" s="57"/>
      <c r="J4" s="57"/>
    </row>
    <row r="5" spans="1:10" ht="21.75" thickTop="1" x14ac:dyDescent="0.45">
      <c r="A5" s="58" t="s">
        <v>325</v>
      </c>
      <c r="B5" s="59"/>
      <c r="C5" s="60"/>
      <c r="D5" s="60"/>
      <c r="E5" s="61"/>
      <c r="F5" s="61"/>
      <c r="G5" s="62"/>
      <c r="H5" s="63"/>
      <c r="I5" s="53"/>
      <c r="J5" s="64"/>
    </row>
    <row r="6" spans="1:10" s="31" customFormat="1" ht="42" x14ac:dyDescent="0.2">
      <c r="A6" s="65">
        <v>1</v>
      </c>
      <c r="B6" s="66" t="s">
        <v>363</v>
      </c>
      <c r="C6" s="67">
        <v>8634654.1763394102</v>
      </c>
      <c r="D6" s="67">
        <v>0</v>
      </c>
      <c r="E6" s="68">
        <v>662362.72799705248</v>
      </c>
      <c r="F6" s="68">
        <v>415939.04427909467</v>
      </c>
      <c r="G6" s="69">
        <f t="shared" ref="G6:G28" si="0">SUM(C6:F6)</f>
        <v>9712955.9486155584</v>
      </c>
      <c r="H6" s="70">
        <v>1</v>
      </c>
      <c r="I6" s="71" t="s">
        <v>15</v>
      </c>
      <c r="J6" s="72">
        <f t="shared" ref="J6:J28" si="1">G6/H6</f>
        <v>9712955.9486155584</v>
      </c>
    </row>
    <row r="7" spans="1:10" s="31" customFormat="1" x14ac:dyDescent="0.2">
      <c r="A7" s="65">
        <v>2</v>
      </c>
      <c r="B7" s="66" t="s">
        <v>153</v>
      </c>
      <c r="C7" s="67">
        <v>9204222.393776048</v>
      </c>
      <c r="D7" s="67">
        <v>0</v>
      </c>
      <c r="E7" s="68">
        <v>706054.20082007709</v>
      </c>
      <c r="F7" s="68">
        <v>443375.65669855999</v>
      </c>
      <c r="G7" s="69">
        <f t="shared" si="0"/>
        <v>10353652.251294686</v>
      </c>
      <c r="H7" s="70">
        <v>4</v>
      </c>
      <c r="I7" s="71" t="s">
        <v>16</v>
      </c>
      <c r="J7" s="72">
        <f t="shared" si="1"/>
        <v>2588413.0628236714</v>
      </c>
    </row>
    <row r="8" spans="1:10" s="31" customFormat="1" x14ac:dyDescent="0.2">
      <c r="A8" s="65">
        <v>3</v>
      </c>
      <c r="B8" s="66" t="s">
        <v>154</v>
      </c>
      <c r="C8" s="67">
        <v>6327902.8957210323</v>
      </c>
      <c r="D8" s="67">
        <v>0</v>
      </c>
      <c r="E8" s="68">
        <v>485412.26306380297</v>
      </c>
      <c r="F8" s="68">
        <v>304820.76398026</v>
      </c>
      <c r="G8" s="69">
        <f t="shared" si="0"/>
        <v>7118135.9227650957</v>
      </c>
      <c r="H8" s="70">
        <v>18</v>
      </c>
      <c r="I8" s="71" t="s">
        <v>15</v>
      </c>
      <c r="J8" s="72">
        <f t="shared" si="1"/>
        <v>395451.99570917198</v>
      </c>
    </row>
    <row r="9" spans="1:10" s="31" customFormat="1" x14ac:dyDescent="0.2">
      <c r="A9" s="65">
        <v>4</v>
      </c>
      <c r="B9" s="66" t="s">
        <v>155</v>
      </c>
      <c r="C9" s="67">
        <v>4602111.196888024</v>
      </c>
      <c r="D9" s="67">
        <v>0</v>
      </c>
      <c r="E9" s="68">
        <v>353027.10041003855</v>
      </c>
      <c r="F9" s="68">
        <v>221687.82834928</v>
      </c>
      <c r="G9" s="69">
        <f t="shared" si="0"/>
        <v>5176826.1256473428</v>
      </c>
      <c r="H9" s="70">
        <v>21</v>
      </c>
      <c r="I9" s="71" t="s">
        <v>88</v>
      </c>
      <c r="J9" s="72">
        <f t="shared" si="1"/>
        <v>246515.52979273061</v>
      </c>
    </row>
    <row r="10" spans="1:10" s="31" customFormat="1" x14ac:dyDescent="0.2">
      <c r="A10" s="65">
        <v>5</v>
      </c>
      <c r="B10" s="66" t="s">
        <v>156</v>
      </c>
      <c r="C10" s="67">
        <v>4026847.2972770208</v>
      </c>
      <c r="D10" s="67">
        <v>0</v>
      </c>
      <c r="E10" s="68">
        <v>308898.71285878378</v>
      </c>
      <c r="F10" s="68">
        <v>193976.84980562003</v>
      </c>
      <c r="G10" s="69">
        <f t="shared" si="0"/>
        <v>4529722.8599414248</v>
      </c>
      <c r="H10" s="70">
        <v>12</v>
      </c>
      <c r="I10" s="71" t="s">
        <v>16</v>
      </c>
      <c r="J10" s="72">
        <f t="shared" si="1"/>
        <v>377476.90499511873</v>
      </c>
    </row>
    <row r="11" spans="1:10" s="31" customFormat="1" x14ac:dyDescent="0.2">
      <c r="A11" s="65">
        <v>6</v>
      </c>
      <c r="B11" s="66" t="s">
        <v>157</v>
      </c>
      <c r="C11" s="67">
        <v>4026847.2972770208</v>
      </c>
      <c r="D11" s="67">
        <v>0</v>
      </c>
      <c r="E11" s="68">
        <v>308898.71285878378</v>
      </c>
      <c r="F11" s="68">
        <v>193976.84980562003</v>
      </c>
      <c r="G11" s="69">
        <f t="shared" si="0"/>
        <v>4529722.8599414248</v>
      </c>
      <c r="H11" s="70">
        <v>14</v>
      </c>
      <c r="I11" s="71" t="s">
        <v>16</v>
      </c>
      <c r="J11" s="72">
        <f t="shared" si="1"/>
        <v>323551.63285295892</v>
      </c>
    </row>
    <row r="12" spans="1:10" s="31" customFormat="1" x14ac:dyDescent="0.2">
      <c r="A12" s="65">
        <v>7</v>
      </c>
      <c r="B12" s="66" t="s">
        <v>158</v>
      </c>
      <c r="C12" s="67">
        <v>9779486.2933870517</v>
      </c>
      <c r="D12" s="67">
        <v>0</v>
      </c>
      <c r="E12" s="68">
        <v>750182.58837133204</v>
      </c>
      <c r="F12" s="68">
        <v>471086.63524222007</v>
      </c>
      <c r="G12" s="69">
        <f t="shared" si="0"/>
        <v>11000755.517000604</v>
      </c>
      <c r="H12" s="70">
        <v>40</v>
      </c>
      <c r="I12" s="71" t="s">
        <v>16</v>
      </c>
      <c r="J12" s="72">
        <f t="shared" si="1"/>
        <v>275018.88792501512</v>
      </c>
    </row>
    <row r="13" spans="1:10" s="31" customFormat="1" ht="42" x14ac:dyDescent="0.2">
      <c r="A13" s="65">
        <v>8</v>
      </c>
      <c r="B13" s="66" t="s">
        <v>294</v>
      </c>
      <c r="C13" s="67">
        <v>1150527.799222006</v>
      </c>
      <c r="D13" s="67">
        <v>0</v>
      </c>
      <c r="E13" s="68">
        <v>88256.775102509637</v>
      </c>
      <c r="F13" s="68">
        <v>55421.957087319999</v>
      </c>
      <c r="G13" s="69">
        <f t="shared" si="0"/>
        <v>1294206.5314118357</v>
      </c>
      <c r="H13" s="70">
        <v>9</v>
      </c>
      <c r="I13" s="71" t="s">
        <v>16</v>
      </c>
      <c r="J13" s="72">
        <f t="shared" si="1"/>
        <v>143800.72571242618</v>
      </c>
    </row>
    <row r="14" spans="1:10" s="31" customFormat="1" x14ac:dyDescent="0.2">
      <c r="A14" s="65">
        <v>9</v>
      </c>
      <c r="B14" s="66" t="s">
        <v>295</v>
      </c>
      <c r="C14" s="67">
        <v>3451583.3976660166</v>
      </c>
      <c r="D14" s="67">
        <v>0</v>
      </c>
      <c r="E14" s="68">
        <v>264770.3253075289</v>
      </c>
      <c r="F14" s="68">
        <v>166265.87126195995</v>
      </c>
      <c r="G14" s="69">
        <f t="shared" si="0"/>
        <v>3882619.5942355054</v>
      </c>
      <c r="H14" s="70">
        <v>4</v>
      </c>
      <c r="I14" s="71" t="s">
        <v>16</v>
      </c>
      <c r="J14" s="72">
        <f t="shared" si="1"/>
        <v>970654.89855887636</v>
      </c>
    </row>
    <row r="15" spans="1:10" s="31" customFormat="1" ht="42" x14ac:dyDescent="0.2">
      <c r="A15" s="65">
        <v>10</v>
      </c>
      <c r="B15" s="66" t="s">
        <v>296</v>
      </c>
      <c r="C15" s="67">
        <v>1150527.799222006</v>
      </c>
      <c r="D15" s="67">
        <v>0</v>
      </c>
      <c r="E15" s="68">
        <v>88256.775102509637</v>
      </c>
      <c r="F15" s="68">
        <v>55421.957087319999</v>
      </c>
      <c r="G15" s="69">
        <f t="shared" si="0"/>
        <v>1294206.5314118357</v>
      </c>
      <c r="H15" s="70">
        <v>4</v>
      </c>
      <c r="I15" s="71" t="s">
        <v>16</v>
      </c>
      <c r="J15" s="72">
        <f t="shared" si="1"/>
        <v>323551.63285295892</v>
      </c>
    </row>
    <row r="16" spans="1:10" s="31" customFormat="1" x14ac:dyDescent="0.2">
      <c r="A16" s="65">
        <v>11</v>
      </c>
      <c r="B16" s="66" t="s">
        <v>297</v>
      </c>
      <c r="C16" s="67">
        <v>1725791.6988330083</v>
      </c>
      <c r="D16" s="67">
        <v>0</v>
      </c>
      <c r="E16" s="68">
        <v>132385.16265376445</v>
      </c>
      <c r="F16" s="68">
        <v>83132.935630979977</v>
      </c>
      <c r="G16" s="69">
        <f t="shared" si="0"/>
        <v>1941309.7971177527</v>
      </c>
      <c r="H16" s="70">
        <v>1</v>
      </c>
      <c r="I16" s="71" t="s">
        <v>15</v>
      </c>
      <c r="J16" s="72">
        <f t="shared" si="1"/>
        <v>1941309.7971177527</v>
      </c>
    </row>
    <row r="17" spans="1:10" s="31" customFormat="1" ht="42" x14ac:dyDescent="0.2">
      <c r="A17" s="65">
        <v>12</v>
      </c>
      <c r="B17" s="66" t="s">
        <v>298</v>
      </c>
      <c r="C17" s="67">
        <v>1725791.6988330083</v>
      </c>
      <c r="D17" s="67">
        <v>0</v>
      </c>
      <c r="E17" s="68">
        <v>132385.16265376445</v>
      </c>
      <c r="F17" s="68">
        <v>83132.935630979977</v>
      </c>
      <c r="G17" s="69">
        <f t="shared" si="0"/>
        <v>1941309.7971177527</v>
      </c>
      <c r="H17" s="70">
        <v>1</v>
      </c>
      <c r="I17" s="71" t="s">
        <v>15</v>
      </c>
      <c r="J17" s="72">
        <f t="shared" si="1"/>
        <v>1941309.7971177527</v>
      </c>
    </row>
    <row r="18" spans="1:10" s="31" customFormat="1" ht="42" x14ac:dyDescent="0.2">
      <c r="A18" s="65">
        <v>13</v>
      </c>
      <c r="B18" s="66" t="s">
        <v>299</v>
      </c>
      <c r="C18" s="67">
        <v>1150527.799222006</v>
      </c>
      <c r="D18" s="67">
        <v>0</v>
      </c>
      <c r="E18" s="68">
        <v>88256.775102509637</v>
      </c>
      <c r="F18" s="68">
        <v>55421.957087319999</v>
      </c>
      <c r="G18" s="69">
        <f t="shared" si="0"/>
        <v>1294206.5314118357</v>
      </c>
      <c r="H18" s="70">
        <v>1</v>
      </c>
      <c r="I18" s="71" t="s">
        <v>15</v>
      </c>
      <c r="J18" s="72">
        <f t="shared" si="1"/>
        <v>1294206.5314118357</v>
      </c>
    </row>
    <row r="19" spans="1:10" s="31" customFormat="1" x14ac:dyDescent="0.2">
      <c r="A19" s="58" t="s">
        <v>300</v>
      </c>
      <c r="B19" s="73"/>
      <c r="C19" s="67"/>
      <c r="D19" s="67"/>
      <c r="E19" s="68"/>
      <c r="F19" s="68"/>
      <c r="G19" s="69"/>
      <c r="H19" s="70"/>
      <c r="I19" s="71"/>
      <c r="J19" s="72"/>
    </row>
    <row r="20" spans="1:10" s="31" customFormat="1" x14ac:dyDescent="0.2">
      <c r="A20" s="65">
        <v>14</v>
      </c>
      <c r="B20" s="73" t="s">
        <v>301</v>
      </c>
      <c r="C20" s="67">
        <v>2517220.3556584064</v>
      </c>
      <c r="D20" s="67">
        <v>0</v>
      </c>
      <c r="E20" s="68">
        <v>1175985.6829665476</v>
      </c>
      <c r="F20" s="68">
        <v>252460.19686020026</v>
      </c>
      <c r="G20" s="69">
        <f t="shared" si="0"/>
        <v>3945666.2354851542</v>
      </c>
      <c r="H20" s="70">
        <v>8</v>
      </c>
      <c r="I20" s="71" t="s">
        <v>15</v>
      </c>
      <c r="J20" s="72">
        <f t="shared" si="1"/>
        <v>493208.27943564428</v>
      </c>
    </row>
    <row r="21" spans="1:10" s="31" customFormat="1" x14ac:dyDescent="0.2">
      <c r="A21" s="65">
        <v>15</v>
      </c>
      <c r="B21" s="73" t="s">
        <v>302</v>
      </c>
      <c r="C21" s="67">
        <v>157326.2722286504</v>
      </c>
      <c r="D21" s="67">
        <v>0</v>
      </c>
      <c r="E21" s="68">
        <v>73499.105185409222</v>
      </c>
      <c r="F21" s="68">
        <v>15778.762303762516</v>
      </c>
      <c r="G21" s="69">
        <f t="shared" si="0"/>
        <v>246604.13971782214</v>
      </c>
      <c r="H21" s="70">
        <v>2</v>
      </c>
      <c r="I21" s="71" t="s">
        <v>15</v>
      </c>
      <c r="J21" s="72">
        <f t="shared" si="1"/>
        <v>123302.06985891107</v>
      </c>
    </row>
    <row r="22" spans="1:10" s="31" customFormat="1" x14ac:dyDescent="0.2">
      <c r="A22" s="65">
        <v>16</v>
      </c>
      <c r="B22" s="73" t="s">
        <v>303</v>
      </c>
      <c r="C22" s="67">
        <v>471978.8166859512</v>
      </c>
      <c r="D22" s="67">
        <v>0</v>
      </c>
      <c r="E22" s="68">
        <v>220497.31555622764</v>
      </c>
      <c r="F22" s="68">
        <v>47336.286911287534</v>
      </c>
      <c r="G22" s="69">
        <f t="shared" si="0"/>
        <v>739812.41915346636</v>
      </c>
      <c r="H22" s="70">
        <v>10</v>
      </c>
      <c r="I22" s="71" t="s">
        <v>15</v>
      </c>
      <c r="J22" s="72">
        <f t="shared" si="1"/>
        <v>73981.241915346633</v>
      </c>
    </row>
    <row r="23" spans="1:10" s="31" customFormat="1" x14ac:dyDescent="0.2">
      <c r="A23" s="58" t="s">
        <v>151</v>
      </c>
      <c r="B23" s="73"/>
      <c r="C23" s="67"/>
      <c r="D23" s="67"/>
      <c r="E23" s="68"/>
      <c r="F23" s="68"/>
      <c r="G23" s="69"/>
      <c r="H23" s="70"/>
      <c r="I23" s="71"/>
      <c r="J23" s="72"/>
    </row>
    <row r="24" spans="1:10" s="31" customFormat="1" ht="42" x14ac:dyDescent="0.2">
      <c r="A24" s="65">
        <v>17</v>
      </c>
      <c r="B24" s="74" t="s">
        <v>159</v>
      </c>
      <c r="C24" s="67">
        <v>2645174.0817143791</v>
      </c>
      <c r="D24" s="67">
        <v>0</v>
      </c>
      <c r="E24" s="68">
        <v>335372.49905296764</v>
      </c>
      <c r="F24" s="68">
        <v>146656.46245941974</v>
      </c>
      <c r="G24" s="69">
        <f t="shared" si="0"/>
        <v>3127203.0432267664</v>
      </c>
      <c r="H24" s="70">
        <v>5</v>
      </c>
      <c r="I24" s="71" t="s">
        <v>15</v>
      </c>
      <c r="J24" s="72">
        <f t="shared" si="1"/>
        <v>625440.60864535323</v>
      </c>
    </row>
    <row r="25" spans="1:10" s="31" customFormat="1" x14ac:dyDescent="0.2">
      <c r="A25" s="65">
        <v>18</v>
      </c>
      <c r="B25" s="75" t="s">
        <v>160</v>
      </c>
      <c r="C25" s="67">
        <v>2415984.0536629679</v>
      </c>
      <c r="D25" s="67">
        <v>0</v>
      </c>
      <c r="E25" s="68">
        <v>306314.28583480214</v>
      </c>
      <c r="F25" s="68">
        <v>133949.47316243907</v>
      </c>
      <c r="G25" s="69">
        <f t="shared" si="0"/>
        <v>2856247.8126602094</v>
      </c>
      <c r="H25" s="70">
        <v>4</v>
      </c>
      <c r="I25" s="71" t="s">
        <v>15</v>
      </c>
      <c r="J25" s="72">
        <f t="shared" si="1"/>
        <v>714061.95316505234</v>
      </c>
    </row>
    <row r="26" spans="1:10" s="31" customFormat="1" x14ac:dyDescent="0.2">
      <c r="A26" s="65">
        <v>19</v>
      </c>
      <c r="B26" s="75" t="s">
        <v>161</v>
      </c>
      <c r="C26" s="67">
        <v>3579451.9030704517</v>
      </c>
      <c r="D26" s="67">
        <v>0</v>
      </c>
      <c r="E26" s="68">
        <v>453826.36185313284</v>
      </c>
      <c r="F26" s="68">
        <v>198455.65449806684</v>
      </c>
      <c r="G26" s="69">
        <f t="shared" si="0"/>
        <v>4231733.9194216514</v>
      </c>
      <c r="H26" s="70">
        <v>6</v>
      </c>
      <c r="I26" s="71" t="s">
        <v>15</v>
      </c>
      <c r="J26" s="72">
        <f t="shared" si="1"/>
        <v>705288.98657027527</v>
      </c>
    </row>
    <row r="27" spans="1:10" s="31" customFormat="1" x14ac:dyDescent="0.2">
      <c r="A27" s="65">
        <v>20</v>
      </c>
      <c r="B27" s="75" t="s">
        <v>95</v>
      </c>
      <c r="C27" s="67">
        <v>2407225.1990877548</v>
      </c>
      <c r="D27" s="67">
        <v>0</v>
      </c>
      <c r="E27" s="68">
        <v>305203.78087105067</v>
      </c>
      <c r="F27" s="68">
        <v>133463.85573707675</v>
      </c>
      <c r="G27" s="69">
        <f t="shared" si="0"/>
        <v>2845892.8356958819</v>
      </c>
      <c r="H27" s="70">
        <v>3</v>
      </c>
      <c r="I27" s="71" t="s">
        <v>15</v>
      </c>
      <c r="J27" s="72">
        <f t="shared" si="1"/>
        <v>948630.94523196062</v>
      </c>
    </row>
    <row r="28" spans="1:10" s="31" customFormat="1" x14ac:dyDescent="0.2">
      <c r="A28" s="65">
        <v>21</v>
      </c>
      <c r="B28" s="75" t="s">
        <v>96</v>
      </c>
      <c r="C28" s="67">
        <v>1763449.3878095862</v>
      </c>
      <c r="D28" s="67">
        <v>0</v>
      </c>
      <c r="E28" s="68">
        <v>223581.66603531179</v>
      </c>
      <c r="F28" s="68">
        <v>97770.974972946467</v>
      </c>
      <c r="G28" s="69">
        <f t="shared" si="0"/>
        <v>2084802.0288178446</v>
      </c>
      <c r="H28" s="70">
        <v>2</v>
      </c>
      <c r="I28" s="71" t="s">
        <v>15</v>
      </c>
      <c r="J28" s="72">
        <f t="shared" si="1"/>
        <v>1042401.0144089223</v>
      </c>
    </row>
    <row r="29" spans="1:10" s="31" customFormat="1" x14ac:dyDescent="0.2">
      <c r="A29" s="58" t="s">
        <v>326</v>
      </c>
      <c r="B29" s="73"/>
      <c r="C29" s="67"/>
      <c r="D29" s="67"/>
      <c r="E29" s="68"/>
      <c r="F29" s="68"/>
      <c r="G29" s="69"/>
      <c r="H29" s="70"/>
      <c r="I29" s="71"/>
      <c r="J29" s="72"/>
    </row>
    <row r="30" spans="1:10" s="31" customFormat="1" x14ac:dyDescent="0.2">
      <c r="A30" s="65">
        <v>22</v>
      </c>
      <c r="B30" s="66" t="s">
        <v>162</v>
      </c>
      <c r="C30" s="67">
        <v>30669736.171664082</v>
      </c>
      <c r="D30" s="67">
        <v>0</v>
      </c>
      <c r="E30" s="68">
        <v>2197782.8430341291</v>
      </c>
      <c r="F30" s="68">
        <v>2297098.3048154069</v>
      </c>
      <c r="G30" s="69">
        <f t="shared" ref="G30:G80" si="2">SUM(C30:F30)</f>
        <v>35164617.319513619</v>
      </c>
      <c r="H30" s="70">
        <v>24</v>
      </c>
      <c r="I30" s="71" t="s">
        <v>104</v>
      </c>
      <c r="J30" s="72">
        <f t="shared" ref="J30:J80" si="3">G30/H30</f>
        <v>1465192.3883130674</v>
      </c>
    </row>
    <row r="31" spans="1:10" s="31" customFormat="1" x14ac:dyDescent="0.2">
      <c r="A31" s="65">
        <v>23</v>
      </c>
      <c r="B31" s="66" t="s">
        <v>163</v>
      </c>
      <c r="C31" s="67">
        <v>26316035.169172138</v>
      </c>
      <c r="D31" s="67">
        <v>0</v>
      </c>
      <c r="E31" s="68">
        <v>1885798.1127638496</v>
      </c>
      <c r="F31" s="68">
        <v>1971015.3174522081</v>
      </c>
      <c r="G31" s="69">
        <f t="shared" si="2"/>
        <v>30172848.599388193</v>
      </c>
      <c r="H31" s="70">
        <v>15</v>
      </c>
      <c r="I31" s="71" t="s">
        <v>15</v>
      </c>
      <c r="J31" s="72">
        <f t="shared" si="3"/>
        <v>2011523.239959213</v>
      </c>
    </row>
    <row r="32" spans="1:10" s="31" customFormat="1" ht="42" x14ac:dyDescent="0.2">
      <c r="A32" s="65">
        <v>24</v>
      </c>
      <c r="B32" s="66" t="s">
        <v>294</v>
      </c>
      <c r="C32" s="67">
        <v>1751917.3554548025</v>
      </c>
      <c r="D32" s="67">
        <v>0</v>
      </c>
      <c r="E32" s="68">
        <v>125541.80070807497</v>
      </c>
      <c r="F32" s="68">
        <v>131214.90073690342</v>
      </c>
      <c r="G32" s="69">
        <f t="shared" si="2"/>
        <v>2008674.0568997809</v>
      </c>
      <c r="H32" s="70">
        <v>1</v>
      </c>
      <c r="I32" s="71" t="s">
        <v>15</v>
      </c>
      <c r="J32" s="72">
        <f t="shared" si="3"/>
        <v>2008674.0568997809</v>
      </c>
    </row>
    <row r="33" spans="1:10" s="31" customFormat="1" ht="42" x14ac:dyDescent="0.2">
      <c r="A33" s="65">
        <v>25</v>
      </c>
      <c r="B33" s="66" t="s">
        <v>308</v>
      </c>
      <c r="C33" s="67">
        <v>14060068.648458546</v>
      </c>
      <c r="D33" s="67">
        <v>0</v>
      </c>
      <c r="E33" s="68">
        <v>1007539.7282358697</v>
      </c>
      <c r="F33" s="68">
        <v>1053069.3735736161</v>
      </c>
      <c r="G33" s="69">
        <f t="shared" si="2"/>
        <v>16120677.750268031</v>
      </c>
      <c r="H33" s="70">
        <v>11</v>
      </c>
      <c r="I33" s="71" t="s">
        <v>15</v>
      </c>
      <c r="J33" s="72">
        <f t="shared" si="3"/>
        <v>1465516.1591152756</v>
      </c>
    </row>
    <row r="34" spans="1:10" s="31" customFormat="1" x14ac:dyDescent="0.2">
      <c r="A34" s="65">
        <v>26</v>
      </c>
      <c r="B34" s="66" t="s">
        <v>309</v>
      </c>
      <c r="C34" s="67">
        <v>1751917.3554548025</v>
      </c>
      <c r="D34" s="67">
        <v>0</v>
      </c>
      <c r="E34" s="68">
        <v>125541.80070807497</v>
      </c>
      <c r="F34" s="68">
        <v>131214.90073690342</v>
      </c>
      <c r="G34" s="69">
        <f t="shared" si="2"/>
        <v>2008674.0568997809</v>
      </c>
      <c r="H34" s="70">
        <v>1</v>
      </c>
      <c r="I34" s="71" t="s">
        <v>15</v>
      </c>
      <c r="J34" s="72">
        <f t="shared" si="3"/>
        <v>2008674.0568997809</v>
      </c>
    </row>
    <row r="35" spans="1:10" s="31" customFormat="1" x14ac:dyDescent="0.2">
      <c r="A35" s="58" t="s">
        <v>111</v>
      </c>
      <c r="B35" s="73"/>
      <c r="C35" s="67"/>
      <c r="D35" s="67"/>
      <c r="E35" s="68"/>
      <c r="F35" s="68"/>
      <c r="G35" s="69"/>
      <c r="H35" s="70"/>
      <c r="I35" s="71"/>
      <c r="J35" s="72"/>
    </row>
    <row r="36" spans="1:10" s="31" customFormat="1" x14ac:dyDescent="0.2">
      <c r="A36" s="65">
        <v>27</v>
      </c>
      <c r="B36" s="66" t="s">
        <v>164</v>
      </c>
      <c r="C36" s="67">
        <v>22022157.004234355</v>
      </c>
      <c r="D36" s="67">
        <v>0</v>
      </c>
      <c r="E36" s="68">
        <v>1431484.487016601</v>
      </c>
      <c r="F36" s="68">
        <v>9875551.5767632928</v>
      </c>
      <c r="G36" s="69">
        <f t="shared" si="2"/>
        <v>33329193.068014249</v>
      </c>
      <c r="H36" s="70">
        <v>50</v>
      </c>
      <c r="I36" s="71" t="s">
        <v>104</v>
      </c>
      <c r="J36" s="72">
        <f t="shared" si="3"/>
        <v>666583.86136028497</v>
      </c>
    </row>
    <row r="37" spans="1:10" s="31" customFormat="1" x14ac:dyDescent="0.2">
      <c r="A37" s="65">
        <v>28</v>
      </c>
      <c r="B37" s="66" t="s">
        <v>329</v>
      </c>
      <c r="C37" s="67">
        <v>1669549.8089852759</v>
      </c>
      <c r="D37" s="67">
        <v>0</v>
      </c>
      <c r="E37" s="68">
        <v>108524.09468356901</v>
      </c>
      <c r="F37" s="68">
        <v>748688.0256751955</v>
      </c>
      <c r="G37" s="69">
        <f t="shared" si="2"/>
        <v>2526761.9293440403</v>
      </c>
      <c r="H37" s="70">
        <v>10</v>
      </c>
      <c r="I37" s="71" t="s">
        <v>16</v>
      </c>
      <c r="J37" s="72">
        <f t="shared" si="3"/>
        <v>252676.19293440404</v>
      </c>
    </row>
    <row r="38" spans="1:10" s="31" customFormat="1" x14ac:dyDescent="0.2">
      <c r="A38" s="65">
        <v>29</v>
      </c>
      <c r="B38" s="66" t="s">
        <v>165</v>
      </c>
      <c r="C38" s="67">
        <v>512348.6186304022</v>
      </c>
      <c r="D38" s="67">
        <v>0</v>
      </c>
      <c r="E38" s="68">
        <v>33303.690431994721</v>
      </c>
      <c r="F38" s="68">
        <v>229756.11369926628</v>
      </c>
      <c r="G38" s="69">
        <f t="shared" ref="G38:G60" si="4">SUM(C38:F38)</f>
        <v>775408.4227616631</v>
      </c>
      <c r="H38" s="70">
        <v>10</v>
      </c>
      <c r="I38" s="71" t="s">
        <v>16</v>
      </c>
      <c r="J38" s="72">
        <f t="shared" ref="J38:J60" si="5">G38/H38</f>
        <v>77540.84227616631</v>
      </c>
    </row>
    <row r="39" spans="1:10" s="31" customFormat="1" x14ac:dyDescent="0.2">
      <c r="A39" s="65">
        <v>30</v>
      </c>
      <c r="B39" s="66" t="s">
        <v>166</v>
      </c>
      <c r="C39" s="67">
        <v>8701092.9198438991</v>
      </c>
      <c r="D39" s="67">
        <v>0</v>
      </c>
      <c r="E39" s="68">
        <v>565588.53578473802</v>
      </c>
      <c r="F39" s="68">
        <v>3901892.6205823673</v>
      </c>
      <c r="G39" s="69">
        <f t="shared" si="4"/>
        <v>13168574.076211005</v>
      </c>
      <c r="H39" s="70">
        <v>220</v>
      </c>
      <c r="I39" s="71" t="s">
        <v>104</v>
      </c>
      <c r="J39" s="72">
        <f t="shared" si="5"/>
        <v>59857.154891868209</v>
      </c>
    </row>
    <row r="40" spans="1:10" s="31" customFormat="1" x14ac:dyDescent="0.2">
      <c r="A40" s="65">
        <v>31</v>
      </c>
      <c r="B40" s="66" t="s">
        <v>167</v>
      </c>
      <c r="C40" s="67">
        <v>7861901.2169147925</v>
      </c>
      <c r="D40" s="67">
        <v>0</v>
      </c>
      <c r="E40" s="68">
        <v>511039.38766336744</v>
      </c>
      <c r="F40" s="68">
        <v>3525567.9515921902</v>
      </c>
      <c r="G40" s="69">
        <f t="shared" si="4"/>
        <v>11898508.55617035</v>
      </c>
      <c r="H40" s="70">
        <v>6</v>
      </c>
      <c r="I40" s="71" t="s">
        <v>16</v>
      </c>
      <c r="J40" s="72">
        <f t="shared" si="5"/>
        <v>1983084.7593617251</v>
      </c>
    </row>
    <row r="41" spans="1:10" s="31" customFormat="1" x14ac:dyDescent="0.2">
      <c r="A41" s="65">
        <v>32</v>
      </c>
      <c r="B41" s="66" t="s">
        <v>168</v>
      </c>
      <c r="C41" s="67">
        <v>7817733.2325501023</v>
      </c>
      <c r="D41" s="67">
        <v>0</v>
      </c>
      <c r="E41" s="68">
        <v>508168.37986750575</v>
      </c>
      <c r="F41" s="68">
        <v>3505761.3900663909</v>
      </c>
      <c r="G41" s="69">
        <f t="shared" si="4"/>
        <v>11831663.002483999</v>
      </c>
      <c r="H41" s="70">
        <v>77</v>
      </c>
      <c r="I41" s="71" t="s">
        <v>120</v>
      </c>
      <c r="J41" s="72">
        <f t="shared" si="5"/>
        <v>153657.96107122078</v>
      </c>
    </row>
    <row r="42" spans="1:10" s="31" customFormat="1" x14ac:dyDescent="0.2">
      <c r="A42" s="65">
        <v>33</v>
      </c>
      <c r="B42" s="66" t="s">
        <v>169</v>
      </c>
      <c r="C42" s="67">
        <v>5892009.1142496252</v>
      </c>
      <c r="D42" s="67">
        <v>0</v>
      </c>
      <c r="E42" s="68">
        <v>382992.43996793934</v>
      </c>
      <c r="F42" s="68">
        <v>2642195.3075415632</v>
      </c>
      <c r="G42" s="69">
        <f t="shared" si="4"/>
        <v>8917196.861759128</v>
      </c>
      <c r="H42" s="70">
        <v>77</v>
      </c>
      <c r="I42" s="71" t="s">
        <v>120</v>
      </c>
      <c r="J42" s="72">
        <f t="shared" si="5"/>
        <v>115807.75145141725</v>
      </c>
    </row>
    <row r="43" spans="1:10" s="31" customFormat="1" x14ac:dyDescent="0.2">
      <c r="A43" s="65">
        <v>34</v>
      </c>
      <c r="B43" s="66" t="s">
        <v>170</v>
      </c>
      <c r="C43" s="67">
        <v>7596893.3107266519</v>
      </c>
      <c r="D43" s="67">
        <v>0</v>
      </c>
      <c r="E43" s="68">
        <v>493813.34088819765</v>
      </c>
      <c r="F43" s="68">
        <v>3406728.582437397</v>
      </c>
      <c r="G43" s="69">
        <f t="shared" si="4"/>
        <v>11497435.234052246</v>
      </c>
      <c r="H43" s="70">
        <v>15</v>
      </c>
      <c r="I43" s="71" t="s">
        <v>121</v>
      </c>
      <c r="J43" s="72">
        <f t="shared" si="5"/>
        <v>766495.68227014982</v>
      </c>
    </row>
    <row r="44" spans="1:10" s="31" customFormat="1" x14ac:dyDescent="0.2">
      <c r="A44" s="65">
        <v>35</v>
      </c>
      <c r="B44" s="66" t="s">
        <v>119</v>
      </c>
      <c r="C44" s="67">
        <v>1148367.593481936</v>
      </c>
      <c r="D44" s="67">
        <v>0</v>
      </c>
      <c r="E44" s="68">
        <v>74646.202692401974</v>
      </c>
      <c r="F44" s="68">
        <v>514970.59967076947</v>
      </c>
      <c r="G44" s="69">
        <f t="shared" si="4"/>
        <v>1737984.3958451075</v>
      </c>
      <c r="H44" s="70">
        <v>1</v>
      </c>
      <c r="I44" s="71" t="s">
        <v>17</v>
      </c>
      <c r="J44" s="72">
        <f t="shared" si="5"/>
        <v>1737984.3958451075</v>
      </c>
    </row>
    <row r="45" spans="1:10" s="31" customFormat="1" ht="42" x14ac:dyDescent="0.2">
      <c r="A45" s="65">
        <v>36</v>
      </c>
      <c r="B45" s="66" t="s">
        <v>294</v>
      </c>
      <c r="C45" s="67">
        <v>1766719.3745875938</v>
      </c>
      <c r="D45" s="67">
        <v>0</v>
      </c>
      <c r="E45" s="68">
        <v>114840.31183446458</v>
      </c>
      <c r="F45" s="68">
        <v>792262.46103195287</v>
      </c>
      <c r="G45" s="69">
        <f t="shared" si="4"/>
        <v>2673822.1474540113</v>
      </c>
      <c r="H45" s="70">
        <v>1</v>
      </c>
      <c r="I45" s="71" t="s">
        <v>16</v>
      </c>
      <c r="J45" s="72">
        <f t="shared" si="5"/>
        <v>2673822.1474540113</v>
      </c>
    </row>
    <row r="46" spans="1:10" s="31" customFormat="1" x14ac:dyDescent="0.2">
      <c r="A46" s="65">
        <v>37</v>
      </c>
      <c r="B46" s="66" t="s">
        <v>311</v>
      </c>
      <c r="C46" s="67">
        <v>839191.70292910701</v>
      </c>
      <c r="D46" s="67">
        <v>0</v>
      </c>
      <c r="E46" s="68">
        <v>54549.148121370672</v>
      </c>
      <c r="F46" s="68">
        <v>376324.66899017757</v>
      </c>
      <c r="G46" s="69">
        <f t="shared" si="4"/>
        <v>1270065.5200406553</v>
      </c>
      <c r="H46" s="70">
        <v>8</v>
      </c>
      <c r="I46" s="71" t="s">
        <v>104</v>
      </c>
      <c r="J46" s="72">
        <f t="shared" si="5"/>
        <v>158758.19000508191</v>
      </c>
    </row>
    <row r="47" spans="1:10" s="31" customFormat="1" x14ac:dyDescent="0.2">
      <c r="A47" s="65">
        <v>38</v>
      </c>
      <c r="B47" s="66" t="s">
        <v>312</v>
      </c>
      <c r="C47" s="67">
        <v>4142956.9334079078</v>
      </c>
      <c r="D47" s="67">
        <v>0</v>
      </c>
      <c r="E47" s="68">
        <v>269300.53125181946</v>
      </c>
      <c r="F47" s="68">
        <v>1857855.4711199298</v>
      </c>
      <c r="G47" s="69">
        <f t="shared" si="4"/>
        <v>6270112.9357796572</v>
      </c>
      <c r="H47" s="70">
        <v>77</v>
      </c>
      <c r="I47" s="71" t="s">
        <v>120</v>
      </c>
      <c r="J47" s="72">
        <f t="shared" si="5"/>
        <v>81430.038127008535</v>
      </c>
    </row>
    <row r="48" spans="1:10" s="31" customFormat="1" ht="42" x14ac:dyDescent="0.2">
      <c r="A48" s="65">
        <v>39</v>
      </c>
      <c r="B48" s="66" t="s">
        <v>313</v>
      </c>
      <c r="C48" s="67">
        <v>1325039.5309406952</v>
      </c>
      <c r="D48" s="67">
        <v>0</v>
      </c>
      <c r="E48" s="68">
        <v>86130.233875848426</v>
      </c>
      <c r="F48" s="68">
        <v>594196.84577396465</v>
      </c>
      <c r="G48" s="69">
        <f t="shared" si="4"/>
        <v>2005366.6105905082</v>
      </c>
      <c r="H48" s="70">
        <v>1</v>
      </c>
      <c r="I48" s="71" t="s">
        <v>15</v>
      </c>
      <c r="J48" s="72">
        <f t="shared" si="5"/>
        <v>2005366.6105905082</v>
      </c>
    </row>
    <row r="49" spans="1:10" s="31" customFormat="1" x14ac:dyDescent="0.2">
      <c r="A49" s="65">
        <v>40</v>
      </c>
      <c r="B49" s="66" t="s">
        <v>314</v>
      </c>
      <c r="C49" s="67">
        <v>1766719.3745875938</v>
      </c>
      <c r="D49" s="67">
        <v>0</v>
      </c>
      <c r="E49" s="68">
        <v>114840.31183446458</v>
      </c>
      <c r="F49" s="68">
        <v>792262.46103195287</v>
      </c>
      <c r="G49" s="69">
        <f t="shared" si="4"/>
        <v>2673822.1474540113</v>
      </c>
      <c r="H49" s="70">
        <v>1</v>
      </c>
      <c r="I49" s="71" t="s">
        <v>15</v>
      </c>
      <c r="J49" s="72">
        <f t="shared" si="5"/>
        <v>2673822.1474540113</v>
      </c>
    </row>
    <row r="50" spans="1:10" s="31" customFormat="1" x14ac:dyDescent="0.2">
      <c r="A50" s="65">
        <v>41</v>
      </c>
      <c r="B50" s="66" t="s">
        <v>316</v>
      </c>
      <c r="C50" s="67">
        <v>1766719.3745875938</v>
      </c>
      <c r="D50" s="67">
        <v>0</v>
      </c>
      <c r="E50" s="68">
        <v>114840.31183446458</v>
      </c>
      <c r="F50" s="68">
        <v>792262.46103195287</v>
      </c>
      <c r="G50" s="69">
        <f t="shared" si="4"/>
        <v>2673822.1474540113</v>
      </c>
      <c r="H50" s="70">
        <v>882</v>
      </c>
      <c r="I50" s="71" t="s">
        <v>283</v>
      </c>
      <c r="J50" s="72">
        <f t="shared" si="5"/>
        <v>3031.5443848684936</v>
      </c>
    </row>
    <row r="51" spans="1:10" s="31" customFormat="1" x14ac:dyDescent="0.2">
      <c r="A51" s="58" t="s">
        <v>124</v>
      </c>
      <c r="B51" s="73"/>
      <c r="C51" s="67"/>
      <c r="D51" s="67"/>
      <c r="E51" s="68"/>
      <c r="F51" s="68"/>
      <c r="G51" s="69"/>
      <c r="H51" s="70"/>
      <c r="I51" s="71"/>
      <c r="J51" s="72"/>
    </row>
    <row r="52" spans="1:10" s="31" customFormat="1" x14ac:dyDescent="0.2">
      <c r="A52" s="65">
        <v>42</v>
      </c>
      <c r="B52" s="73" t="s">
        <v>171</v>
      </c>
      <c r="C52" s="67">
        <v>23233904.789396778</v>
      </c>
      <c r="D52" s="67">
        <v>0</v>
      </c>
      <c r="E52" s="68">
        <v>1466317.2397289202</v>
      </c>
      <c r="F52" s="68">
        <v>2414486.6054638084</v>
      </c>
      <c r="G52" s="69">
        <f t="shared" si="4"/>
        <v>27114708.634589508</v>
      </c>
      <c r="H52" s="70">
        <v>24</v>
      </c>
      <c r="I52" s="71" t="s">
        <v>15</v>
      </c>
      <c r="J52" s="72">
        <f t="shared" si="5"/>
        <v>1129779.5264412295</v>
      </c>
    </row>
    <row r="53" spans="1:10" s="31" customFormat="1" x14ac:dyDescent="0.2">
      <c r="A53" s="65">
        <v>43</v>
      </c>
      <c r="B53" s="73" t="s">
        <v>172</v>
      </c>
      <c r="C53" s="67">
        <v>11333612.092388673</v>
      </c>
      <c r="D53" s="67">
        <v>0</v>
      </c>
      <c r="E53" s="68">
        <v>715276.70230679039</v>
      </c>
      <c r="F53" s="68">
        <v>1177798.3441286872</v>
      </c>
      <c r="G53" s="69">
        <f t="shared" si="4"/>
        <v>13226687.13882415</v>
      </c>
      <c r="H53" s="70">
        <v>5</v>
      </c>
      <c r="I53" s="71" t="s">
        <v>15</v>
      </c>
      <c r="J53" s="72">
        <f t="shared" si="5"/>
        <v>2645337.4277648302</v>
      </c>
    </row>
    <row r="54" spans="1:10" s="31" customFormat="1" x14ac:dyDescent="0.2">
      <c r="A54" s="65">
        <v>44</v>
      </c>
      <c r="B54" s="73" t="s">
        <v>173</v>
      </c>
      <c r="C54" s="67">
        <v>4533444.8369554691</v>
      </c>
      <c r="D54" s="67">
        <v>0</v>
      </c>
      <c r="E54" s="68">
        <v>286110.68092271616</v>
      </c>
      <c r="F54" s="68">
        <v>471119.33765147487</v>
      </c>
      <c r="G54" s="69">
        <f t="shared" si="4"/>
        <v>5290674.8555296604</v>
      </c>
      <c r="H54" s="70">
        <v>3</v>
      </c>
      <c r="I54" s="71" t="s">
        <v>15</v>
      </c>
      <c r="J54" s="72">
        <f t="shared" si="5"/>
        <v>1763558.2851765535</v>
      </c>
    </row>
    <row r="55" spans="1:10" s="31" customFormat="1" ht="42" x14ac:dyDescent="0.2">
      <c r="A55" s="65">
        <v>45</v>
      </c>
      <c r="B55" s="66" t="s">
        <v>294</v>
      </c>
      <c r="C55" s="67">
        <v>566680.60461943364</v>
      </c>
      <c r="D55" s="67">
        <v>0</v>
      </c>
      <c r="E55" s="68">
        <v>35763.83511533952</v>
      </c>
      <c r="F55" s="68">
        <v>58889.917206434358</v>
      </c>
      <c r="G55" s="69">
        <f t="shared" si="4"/>
        <v>661334.35694120754</v>
      </c>
      <c r="H55" s="70">
        <v>1</v>
      </c>
      <c r="I55" s="71" t="s">
        <v>15</v>
      </c>
      <c r="J55" s="72">
        <f t="shared" si="5"/>
        <v>661334.35694120754</v>
      </c>
    </row>
    <row r="56" spans="1:10" s="31" customFormat="1" ht="42" x14ac:dyDescent="0.2">
      <c r="A56" s="65">
        <v>46</v>
      </c>
      <c r="B56" s="66" t="s">
        <v>318</v>
      </c>
      <c r="C56" s="67">
        <v>3400083.6277166018</v>
      </c>
      <c r="D56" s="67">
        <v>0</v>
      </c>
      <c r="E56" s="68">
        <v>214583.01069203709</v>
      </c>
      <c r="F56" s="68">
        <v>353339.50323860615</v>
      </c>
      <c r="G56" s="69">
        <f t="shared" si="4"/>
        <v>3968006.1416472453</v>
      </c>
      <c r="H56" s="70">
        <v>1</v>
      </c>
      <c r="I56" s="71" t="s">
        <v>15</v>
      </c>
      <c r="J56" s="72">
        <f t="shared" si="5"/>
        <v>3968006.1416472453</v>
      </c>
    </row>
    <row r="57" spans="1:10" s="31" customFormat="1" x14ac:dyDescent="0.2">
      <c r="A57" s="65">
        <v>47</v>
      </c>
      <c r="B57" s="66" t="s">
        <v>309</v>
      </c>
      <c r="C57" s="67">
        <v>2833403.0230971682</v>
      </c>
      <c r="D57" s="67">
        <v>0</v>
      </c>
      <c r="E57" s="68">
        <v>178819.1755766976</v>
      </c>
      <c r="F57" s="68">
        <v>294449.58603217179</v>
      </c>
      <c r="G57" s="69">
        <f t="shared" si="4"/>
        <v>3306671.7847060375</v>
      </c>
      <c r="H57" s="70">
        <v>1</v>
      </c>
      <c r="I57" s="71" t="s">
        <v>15</v>
      </c>
      <c r="J57" s="72">
        <f t="shared" si="5"/>
        <v>3306671.7847060375</v>
      </c>
    </row>
    <row r="58" spans="1:10" s="31" customFormat="1" x14ac:dyDescent="0.2">
      <c r="A58" s="65">
        <v>48</v>
      </c>
      <c r="B58" s="66" t="s">
        <v>319</v>
      </c>
      <c r="C58" s="67">
        <v>4533444.8369554691</v>
      </c>
      <c r="D58" s="67">
        <v>0</v>
      </c>
      <c r="E58" s="68">
        <v>286110.68092271616</v>
      </c>
      <c r="F58" s="68">
        <v>471119.33765147487</v>
      </c>
      <c r="G58" s="69">
        <f t="shared" si="4"/>
        <v>5290674.8555296604</v>
      </c>
      <c r="H58" s="70">
        <v>8</v>
      </c>
      <c r="I58" s="71" t="s">
        <v>15</v>
      </c>
      <c r="J58" s="72">
        <f t="shared" si="5"/>
        <v>661334.35694120754</v>
      </c>
    </row>
    <row r="59" spans="1:10" s="31" customFormat="1" x14ac:dyDescent="0.2">
      <c r="A59" s="65">
        <v>49</v>
      </c>
      <c r="B59" s="66" t="s">
        <v>316</v>
      </c>
      <c r="C59" s="67">
        <v>566680.60461943364</v>
      </c>
      <c r="D59" s="67">
        <v>0</v>
      </c>
      <c r="E59" s="68">
        <v>35763.83511533952</v>
      </c>
      <c r="F59" s="68">
        <v>58889.917206434358</v>
      </c>
      <c r="G59" s="69">
        <f t="shared" si="4"/>
        <v>661334.35694120754</v>
      </c>
      <c r="H59" s="70">
        <v>1</v>
      </c>
      <c r="I59" s="71" t="s">
        <v>15</v>
      </c>
      <c r="J59" s="72">
        <f t="shared" si="5"/>
        <v>661334.35694120754</v>
      </c>
    </row>
    <row r="60" spans="1:10" s="31" customFormat="1" ht="42" x14ac:dyDescent="0.2">
      <c r="A60" s="65">
        <v>50</v>
      </c>
      <c r="B60" s="66" t="s">
        <v>299</v>
      </c>
      <c r="C60" s="67">
        <v>5666806.0461943364</v>
      </c>
      <c r="D60" s="67">
        <v>0</v>
      </c>
      <c r="E60" s="68">
        <v>357638.3511533952</v>
      </c>
      <c r="F60" s="68">
        <v>588899.17206434358</v>
      </c>
      <c r="G60" s="69">
        <f t="shared" si="4"/>
        <v>6613343.569412075</v>
      </c>
      <c r="H60" s="70">
        <v>1</v>
      </c>
      <c r="I60" s="71" t="s">
        <v>15</v>
      </c>
      <c r="J60" s="72">
        <f t="shared" si="5"/>
        <v>6613343.569412075</v>
      </c>
    </row>
    <row r="61" spans="1:10" s="31" customFormat="1" x14ac:dyDescent="0.2">
      <c r="A61" s="58" t="s">
        <v>320</v>
      </c>
      <c r="B61" s="73"/>
      <c r="C61" s="67"/>
      <c r="D61" s="67"/>
      <c r="E61" s="68"/>
      <c r="F61" s="68"/>
      <c r="G61" s="69"/>
      <c r="H61" s="70"/>
      <c r="I61" s="71"/>
      <c r="J61" s="72"/>
    </row>
    <row r="62" spans="1:10" s="31" customFormat="1" x14ac:dyDescent="0.2">
      <c r="A62" s="65">
        <v>51</v>
      </c>
      <c r="B62" s="66" t="s">
        <v>129</v>
      </c>
      <c r="C62" s="76">
        <v>2475749.8991754903</v>
      </c>
      <c r="D62" s="67">
        <v>0</v>
      </c>
      <c r="E62" s="68">
        <v>153901.17193565489</v>
      </c>
      <c r="F62" s="68">
        <v>178432.11971243235</v>
      </c>
      <c r="G62" s="69">
        <f t="shared" si="2"/>
        <v>2808083.1908235773</v>
      </c>
      <c r="H62" s="70">
        <v>18</v>
      </c>
      <c r="I62" s="71" t="s">
        <v>15</v>
      </c>
      <c r="J62" s="72">
        <f t="shared" si="3"/>
        <v>156004.62171242095</v>
      </c>
    </row>
    <row r="63" spans="1:10" s="31" customFormat="1" x14ac:dyDescent="0.2">
      <c r="A63" s="65">
        <v>52</v>
      </c>
      <c r="B63" s="66" t="s">
        <v>130</v>
      </c>
      <c r="C63" s="76">
        <v>4093566.6649733358</v>
      </c>
      <c r="D63" s="67">
        <v>0</v>
      </c>
      <c r="E63" s="68">
        <v>254470.25458667686</v>
      </c>
      <c r="F63" s="68">
        <v>295031.32665322965</v>
      </c>
      <c r="G63" s="69">
        <f t="shared" si="2"/>
        <v>4643068.2462132424</v>
      </c>
      <c r="H63" s="70">
        <v>12</v>
      </c>
      <c r="I63" s="71" t="s">
        <v>15</v>
      </c>
      <c r="J63" s="72">
        <f t="shared" si="3"/>
        <v>386922.35385110351</v>
      </c>
    </row>
    <row r="64" spans="1:10" s="31" customFormat="1" x14ac:dyDescent="0.2">
      <c r="A64" s="65">
        <v>53</v>
      </c>
      <c r="B64" s="66" t="s">
        <v>131</v>
      </c>
      <c r="C64" s="76">
        <v>60079831.711674526</v>
      </c>
      <c r="D64" s="67">
        <v>0</v>
      </c>
      <c r="E64" s="68">
        <v>3734770.0239038626</v>
      </c>
      <c r="F64" s="68">
        <v>4330070.5486650672</v>
      </c>
      <c r="G64" s="69">
        <f t="shared" ref="G64:G78" si="6">SUM(C64:F64)</f>
        <v>68144672.28424345</v>
      </c>
      <c r="H64" s="70">
        <v>5</v>
      </c>
      <c r="I64" s="71" t="s">
        <v>17</v>
      </c>
      <c r="J64" s="72">
        <f t="shared" ref="J64:J78" si="7">G64/H64</f>
        <v>13628934.45684869</v>
      </c>
    </row>
    <row r="65" spans="1:10" s="31" customFormat="1" ht="42" x14ac:dyDescent="0.2">
      <c r="A65" s="65">
        <v>54</v>
      </c>
      <c r="B65" s="66" t="s">
        <v>132</v>
      </c>
      <c r="C65" s="76">
        <v>7991034.3280317811</v>
      </c>
      <c r="D65" s="67">
        <v>0</v>
      </c>
      <c r="E65" s="68">
        <v>496750.3173368664</v>
      </c>
      <c r="F65" s="68">
        <v>575929.41610151436</v>
      </c>
      <c r="G65" s="69">
        <f t="shared" si="6"/>
        <v>9063714.0614701621</v>
      </c>
      <c r="H65" s="70">
        <v>36</v>
      </c>
      <c r="I65" s="71" t="s">
        <v>15</v>
      </c>
      <c r="J65" s="72">
        <f t="shared" si="7"/>
        <v>251769.83504083785</v>
      </c>
    </row>
    <row r="66" spans="1:10" s="31" customFormat="1" x14ac:dyDescent="0.2">
      <c r="A66" s="65">
        <v>55</v>
      </c>
      <c r="B66" s="66" t="s">
        <v>112</v>
      </c>
      <c r="C66" s="76">
        <v>60079831.711674519</v>
      </c>
      <c r="D66" s="67">
        <v>0</v>
      </c>
      <c r="E66" s="68">
        <v>3734770.0239038626</v>
      </c>
      <c r="F66" s="68">
        <v>4330070.5486650662</v>
      </c>
      <c r="G66" s="69">
        <f t="shared" si="6"/>
        <v>68144672.28424345</v>
      </c>
      <c r="H66" s="70">
        <v>17</v>
      </c>
      <c r="I66" s="71" t="s">
        <v>104</v>
      </c>
      <c r="J66" s="72">
        <f t="shared" si="7"/>
        <v>4008510.1343672615</v>
      </c>
    </row>
    <row r="67" spans="1:10" s="31" customFormat="1" x14ac:dyDescent="0.2">
      <c r="A67" s="65">
        <v>56</v>
      </c>
      <c r="B67" s="66" t="s">
        <v>115</v>
      </c>
      <c r="C67" s="76">
        <v>5907482.4326860709</v>
      </c>
      <c r="D67" s="67">
        <v>0</v>
      </c>
      <c r="E67" s="68">
        <v>367229.52907418646</v>
      </c>
      <c r="F67" s="68">
        <v>425763.77079897223</v>
      </c>
      <c r="G67" s="69">
        <f t="shared" si="6"/>
        <v>6700475.7325592292</v>
      </c>
      <c r="H67" s="70">
        <v>220</v>
      </c>
      <c r="I67" s="71" t="s">
        <v>104</v>
      </c>
      <c r="J67" s="72">
        <f t="shared" si="7"/>
        <v>30456.707875269225</v>
      </c>
    </row>
    <row r="68" spans="1:10" s="31" customFormat="1" x14ac:dyDescent="0.2">
      <c r="A68" s="65">
        <v>57</v>
      </c>
      <c r="B68" s="66" t="s">
        <v>116</v>
      </c>
      <c r="C68" s="76">
        <v>3088559.2801595228</v>
      </c>
      <c r="D68" s="67">
        <v>0</v>
      </c>
      <c r="E68" s="68">
        <v>191995.52142467839</v>
      </c>
      <c r="F68" s="68">
        <v>222598.4859778859</v>
      </c>
      <c r="G68" s="69">
        <f t="shared" si="6"/>
        <v>3503153.2875620867</v>
      </c>
      <c r="H68" s="70">
        <v>4</v>
      </c>
      <c r="I68" s="71" t="s">
        <v>16</v>
      </c>
      <c r="J68" s="72">
        <f t="shared" si="7"/>
        <v>875788.32189052168</v>
      </c>
    </row>
    <row r="69" spans="1:10" s="31" customFormat="1" x14ac:dyDescent="0.2">
      <c r="A69" s="65">
        <v>58</v>
      </c>
      <c r="B69" s="66" t="s">
        <v>117</v>
      </c>
      <c r="C69" s="76">
        <v>1691353.8915159288</v>
      </c>
      <c r="D69" s="67">
        <v>0</v>
      </c>
      <c r="E69" s="68">
        <v>105140.40458970482</v>
      </c>
      <c r="F69" s="68">
        <v>121899.17089265179</v>
      </c>
      <c r="G69" s="69">
        <f t="shared" si="6"/>
        <v>1918393.4669982854</v>
      </c>
      <c r="H69" s="70">
        <v>77</v>
      </c>
      <c r="I69" s="71" t="s">
        <v>120</v>
      </c>
      <c r="J69" s="72">
        <f t="shared" si="7"/>
        <v>24914.200870107601</v>
      </c>
    </row>
    <row r="70" spans="1:10" s="31" customFormat="1" ht="42" x14ac:dyDescent="0.2">
      <c r="A70" s="65">
        <v>59</v>
      </c>
      <c r="B70" s="66" t="s">
        <v>294</v>
      </c>
      <c r="C70" s="76">
        <v>14290714.764547631</v>
      </c>
      <c r="D70" s="67">
        <v>0</v>
      </c>
      <c r="E70" s="68">
        <v>888360.23008402775</v>
      </c>
      <c r="F70" s="68">
        <v>1029959.6613103768</v>
      </c>
      <c r="G70" s="69">
        <f t="shared" si="6"/>
        <v>16209034.655942036</v>
      </c>
      <c r="H70" s="70">
        <v>1</v>
      </c>
      <c r="I70" s="71" t="s">
        <v>15</v>
      </c>
      <c r="J70" s="72">
        <f t="shared" si="7"/>
        <v>16209034.655942036</v>
      </c>
    </row>
    <row r="71" spans="1:10" s="31" customFormat="1" x14ac:dyDescent="0.2">
      <c r="A71" s="65">
        <v>60</v>
      </c>
      <c r="B71" s="66" t="s">
        <v>321</v>
      </c>
      <c r="C71" s="76">
        <v>6887977.4422605224</v>
      </c>
      <c r="D71" s="67">
        <v>0</v>
      </c>
      <c r="E71" s="68">
        <v>428180.48825662397</v>
      </c>
      <c r="F71" s="68">
        <v>496429.95682369801</v>
      </c>
      <c r="G71" s="69">
        <f t="shared" si="6"/>
        <v>7812587.8873408446</v>
      </c>
      <c r="H71" s="70">
        <v>1</v>
      </c>
      <c r="I71" s="71" t="s">
        <v>15</v>
      </c>
      <c r="J71" s="72">
        <f t="shared" si="7"/>
        <v>7812587.8873408446</v>
      </c>
    </row>
    <row r="72" spans="1:10" s="31" customFormat="1" x14ac:dyDescent="0.2">
      <c r="A72" s="65">
        <v>61</v>
      </c>
      <c r="B72" s="66" t="s">
        <v>311</v>
      </c>
      <c r="C72" s="76">
        <v>3971004.7887765295</v>
      </c>
      <c r="D72" s="67">
        <v>0</v>
      </c>
      <c r="E72" s="68">
        <v>246851.3846888722</v>
      </c>
      <c r="F72" s="68">
        <v>286198.05340013909</v>
      </c>
      <c r="G72" s="69">
        <f t="shared" si="6"/>
        <v>4504054.2268655412</v>
      </c>
      <c r="H72" s="70">
        <v>2</v>
      </c>
      <c r="I72" s="71" t="s">
        <v>104</v>
      </c>
      <c r="J72" s="72">
        <f t="shared" si="7"/>
        <v>2252027.1134327706</v>
      </c>
    </row>
    <row r="73" spans="1:10" s="31" customFormat="1" x14ac:dyDescent="0.2">
      <c r="A73" s="65">
        <v>62</v>
      </c>
      <c r="B73" s="66" t="s">
        <v>295</v>
      </c>
      <c r="C73" s="76">
        <v>13163145.503537014</v>
      </c>
      <c r="D73" s="67">
        <v>0</v>
      </c>
      <c r="E73" s="68">
        <v>818266.62702422449</v>
      </c>
      <c r="F73" s="68">
        <v>948693.54738194239</v>
      </c>
      <c r="G73" s="69">
        <f t="shared" si="6"/>
        <v>14930105.677943181</v>
      </c>
      <c r="H73" s="70">
        <v>76</v>
      </c>
      <c r="I73" s="71" t="s">
        <v>15</v>
      </c>
      <c r="J73" s="72">
        <f t="shared" si="7"/>
        <v>196448.75892030503</v>
      </c>
    </row>
    <row r="74" spans="1:10" s="31" customFormat="1" ht="42" x14ac:dyDescent="0.2">
      <c r="A74" s="65">
        <v>63</v>
      </c>
      <c r="B74" s="66" t="s">
        <v>296</v>
      </c>
      <c r="C74" s="76">
        <v>2720873.6515691034</v>
      </c>
      <c r="D74" s="67">
        <v>0</v>
      </c>
      <c r="E74" s="68">
        <v>169138.91173126429</v>
      </c>
      <c r="F74" s="68">
        <v>196098.6662186138</v>
      </c>
      <c r="G74" s="69">
        <f t="shared" si="6"/>
        <v>3086111.2295189812</v>
      </c>
      <c r="H74" s="70">
        <v>1</v>
      </c>
      <c r="I74" s="71" t="s">
        <v>16</v>
      </c>
      <c r="J74" s="72">
        <f t="shared" si="7"/>
        <v>3086111.2295189812</v>
      </c>
    </row>
    <row r="75" spans="1:10" s="31" customFormat="1" ht="42" x14ac:dyDescent="0.2">
      <c r="A75" s="65">
        <v>64</v>
      </c>
      <c r="B75" s="66" t="s">
        <v>315</v>
      </c>
      <c r="C75" s="76">
        <v>8652868.4594945349</v>
      </c>
      <c r="D75" s="67">
        <v>0</v>
      </c>
      <c r="E75" s="68">
        <v>537892.2147850116</v>
      </c>
      <c r="F75" s="68">
        <v>623629.09166820417</v>
      </c>
      <c r="G75" s="69">
        <f t="shared" si="6"/>
        <v>9814389.7659477498</v>
      </c>
      <c r="H75" s="70">
        <v>22</v>
      </c>
      <c r="I75" s="71" t="s">
        <v>104</v>
      </c>
      <c r="J75" s="72">
        <f t="shared" si="7"/>
        <v>446108.62572489772</v>
      </c>
    </row>
    <row r="76" spans="1:10" s="31" customFormat="1" ht="42" x14ac:dyDescent="0.2">
      <c r="A76" s="65">
        <v>65</v>
      </c>
      <c r="B76" s="66" t="s">
        <v>322</v>
      </c>
      <c r="C76" s="76">
        <v>8064571.4537498653</v>
      </c>
      <c r="D76" s="67">
        <v>0</v>
      </c>
      <c r="E76" s="68">
        <v>501321.6392755491</v>
      </c>
      <c r="F76" s="68">
        <v>581229.38005336886</v>
      </c>
      <c r="G76" s="69">
        <f t="shared" si="6"/>
        <v>9147122.4730787836</v>
      </c>
      <c r="H76" s="70">
        <v>12</v>
      </c>
      <c r="I76" s="71" t="s">
        <v>15</v>
      </c>
      <c r="J76" s="72">
        <f t="shared" si="7"/>
        <v>762260.20608989859</v>
      </c>
    </row>
    <row r="77" spans="1:10" s="31" customFormat="1" x14ac:dyDescent="0.2">
      <c r="A77" s="65">
        <v>66</v>
      </c>
      <c r="B77" s="66" t="s">
        <v>297</v>
      </c>
      <c r="C77" s="76">
        <v>833420.75813828385</v>
      </c>
      <c r="D77" s="67">
        <v>0</v>
      </c>
      <c r="E77" s="68">
        <v>51808.315305071941</v>
      </c>
      <c r="F77" s="68">
        <v>60066.258121016828</v>
      </c>
      <c r="G77" s="69">
        <f t="shared" si="6"/>
        <v>945295.33156437252</v>
      </c>
      <c r="H77" s="70">
        <v>1</v>
      </c>
      <c r="I77" s="71" t="s">
        <v>15</v>
      </c>
      <c r="J77" s="72">
        <f t="shared" si="7"/>
        <v>945295.33156437252</v>
      </c>
    </row>
    <row r="78" spans="1:10" s="31" customFormat="1" x14ac:dyDescent="0.2">
      <c r="A78" s="65">
        <v>67</v>
      </c>
      <c r="B78" s="66" t="s">
        <v>319</v>
      </c>
      <c r="C78" s="76">
        <v>6937002.1927392446</v>
      </c>
      <c r="D78" s="67">
        <v>0</v>
      </c>
      <c r="E78" s="68">
        <v>431228.0362157459</v>
      </c>
      <c r="F78" s="68">
        <v>499963.26612493431</v>
      </c>
      <c r="G78" s="69">
        <f t="shared" si="6"/>
        <v>7868193.4950799244</v>
      </c>
      <c r="H78" s="70">
        <v>8</v>
      </c>
      <c r="I78" s="71" t="s">
        <v>15</v>
      </c>
      <c r="J78" s="72">
        <f t="shared" si="7"/>
        <v>983524.18688499054</v>
      </c>
    </row>
    <row r="79" spans="1:10" s="31" customFormat="1" x14ac:dyDescent="0.2">
      <c r="A79" s="65">
        <v>68</v>
      </c>
      <c r="B79" s="66" t="s">
        <v>316</v>
      </c>
      <c r="C79" s="76">
        <v>23017120.349760257</v>
      </c>
      <c r="D79" s="67">
        <v>0</v>
      </c>
      <c r="E79" s="68">
        <v>1430823.7668077224</v>
      </c>
      <c r="F79" s="68">
        <v>1658888.7169304355</v>
      </c>
      <c r="G79" s="69">
        <f t="shared" si="2"/>
        <v>26106832.833498415</v>
      </c>
      <c r="H79" s="70">
        <v>882</v>
      </c>
      <c r="I79" s="71" t="s">
        <v>283</v>
      </c>
      <c r="J79" s="72">
        <f t="shared" si="3"/>
        <v>29599.58371144945</v>
      </c>
    </row>
    <row r="80" spans="1:10" s="31" customFormat="1" x14ac:dyDescent="0.2">
      <c r="A80" s="65">
        <v>69</v>
      </c>
      <c r="B80" s="66" t="s">
        <v>312</v>
      </c>
      <c r="C80" s="76">
        <v>11177643.109148748</v>
      </c>
      <c r="D80" s="67">
        <v>0</v>
      </c>
      <c r="E80" s="68">
        <v>694840.93467978842</v>
      </c>
      <c r="F80" s="68">
        <v>805594.52068187273</v>
      </c>
      <c r="G80" s="69">
        <f t="shared" si="2"/>
        <v>12678078.564510409</v>
      </c>
      <c r="H80" s="70">
        <v>77</v>
      </c>
      <c r="I80" s="71" t="s">
        <v>120</v>
      </c>
      <c r="J80" s="72">
        <f t="shared" si="3"/>
        <v>164650.37096766764</v>
      </c>
    </row>
    <row r="88" spans="1:10" x14ac:dyDescent="0.45">
      <c r="A88" s="6"/>
      <c r="I88" s="6"/>
      <c r="J88" s="6"/>
    </row>
  </sheetData>
  <pageMargins left="0.39370078740157483" right="0" top="0.59055118110236227" bottom="0.3937007874015748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1"/>
  <sheetViews>
    <sheetView topLeftCell="A21" workbookViewId="0">
      <selection activeCell="E22" activeCellId="1" sqref="B9 E22"/>
    </sheetView>
  </sheetViews>
  <sheetFormatPr defaultColWidth="9.125" defaultRowHeight="21" x14ac:dyDescent="0.45"/>
  <cols>
    <col min="1" max="1" width="6.625" style="31" customWidth="1"/>
    <col min="2" max="2" width="40.625" style="6" customWidth="1"/>
    <col min="3" max="7" width="13.625" style="6" customWidth="1"/>
    <col min="8" max="8" width="6.625" style="77" customWidth="1"/>
    <col min="9" max="9" width="8.625" style="9" customWidth="1"/>
    <col min="10" max="10" width="14.625" style="9" customWidth="1"/>
    <col min="11" max="16384" width="9.125" style="6"/>
  </cols>
  <sheetData>
    <row r="1" spans="1:10" x14ac:dyDescent="0.45">
      <c r="A1" s="153" t="s">
        <v>450</v>
      </c>
      <c r="B1" s="46"/>
      <c r="C1" s="46"/>
      <c r="D1" s="46"/>
      <c r="E1" s="46"/>
      <c r="F1" s="46"/>
      <c r="G1" s="46"/>
      <c r="H1" s="47"/>
      <c r="I1" s="46"/>
    </row>
    <row r="2" spans="1:10" x14ac:dyDescent="0.45">
      <c r="B2" s="48"/>
      <c r="C2" s="49"/>
      <c r="D2" s="49"/>
      <c r="E2" s="49"/>
      <c r="F2" s="49"/>
      <c r="G2" s="49"/>
      <c r="H2" s="50"/>
      <c r="I2" s="49"/>
      <c r="J2" s="51" t="s">
        <v>18</v>
      </c>
    </row>
    <row r="3" spans="1:10" x14ac:dyDescent="0.45">
      <c r="A3" s="151" t="s">
        <v>31</v>
      </c>
      <c r="B3" s="52" t="s">
        <v>21</v>
      </c>
      <c r="C3" s="53" t="s">
        <v>1</v>
      </c>
      <c r="D3" s="53" t="s">
        <v>2</v>
      </c>
      <c r="E3" s="53" t="s">
        <v>3</v>
      </c>
      <c r="F3" s="53" t="s">
        <v>11</v>
      </c>
      <c r="G3" s="53" t="s">
        <v>12</v>
      </c>
      <c r="H3" s="54" t="s">
        <v>13</v>
      </c>
      <c r="I3" s="53" t="s">
        <v>14</v>
      </c>
      <c r="J3" s="53" t="s">
        <v>22</v>
      </c>
    </row>
    <row r="4" spans="1:10" ht="21.75" thickBot="1" x14ac:dyDescent="0.5">
      <c r="A4" s="152"/>
      <c r="B4" s="52" t="s">
        <v>12</v>
      </c>
      <c r="C4" s="55">
        <f>SUM(C5:C2021)</f>
        <v>524085518.48000008</v>
      </c>
      <c r="D4" s="55">
        <f>SUM(D5:D2021)</f>
        <v>0</v>
      </c>
      <c r="E4" s="55">
        <f>SUM(E5:E2021)</f>
        <v>36483816.979999997</v>
      </c>
      <c r="F4" s="55">
        <f>SUM(F5:F2021)</f>
        <v>66464960.469999991</v>
      </c>
      <c r="G4" s="55">
        <f>SUM(G5:G2021)</f>
        <v>627034295.92999983</v>
      </c>
      <c r="H4" s="154"/>
      <c r="I4" s="57"/>
      <c r="J4" s="57"/>
    </row>
    <row r="5" spans="1:10" ht="42.75" thickTop="1" x14ac:dyDescent="0.45">
      <c r="A5" s="32">
        <v>1</v>
      </c>
      <c r="B5" s="155" t="s">
        <v>364</v>
      </c>
      <c r="C5" s="76">
        <v>49119291.906324022</v>
      </c>
      <c r="D5" s="67">
        <v>0</v>
      </c>
      <c r="E5" s="68">
        <v>4750821.9893464185</v>
      </c>
      <c r="F5" s="68">
        <v>2497323.8250208553</v>
      </c>
      <c r="G5" s="156">
        <f>SUM(C5:F5)</f>
        <v>56367437.720691301</v>
      </c>
      <c r="H5" s="157">
        <v>20</v>
      </c>
      <c r="I5" s="158" t="s">
        <v>15</v>
      </c>
      <c r="J5" s="159">
        <f>G5/H5</f>
        <v>2818371.886034565</v>
      </c>
    </row>
    <row r="6" spans="1:10" ht="26.25" customHeight="1" x14ac:dyDescent="0.45">
      <c r="A6" s="32">
        <v>2</v>
      </c>
      <c r="B6" s="160" t="s">
        <v>366</v>
      </c>
      <c r="C6" s="76">
        <v>56985771.340836219</v>
      </c>
      <c r="D6" s="67">
        <v>0</v>
      </c>
      <c r="E6" s="68">
        <v>4083580.9557979787</v>
      </c>
      <c r="F6" s="68">
        <v>4268113.6222676151</v>
      </c>
      <c r="G6" s="156">
        <f t="shared" ref="G6:G26" si="0">SUM(C6:F6)</f>
        <v>65337465.918901816</v>
      </c>
      <c r="H6" s="157">
        <v>15</v>
      </c>
      <c r="I6" s="158" t="s">
        <v>15</v>
      </c>
      <c r="J6" s="159">
        <f t="shared" ref="J6:J26" si="1">G6/H6</f>
        <v>4355831.0612601209</v>
      </c>
    </row>
    <row r="7" spans="1:10" ht="42" x14ac:dyDescent="0.45">
      <c r="A7" s="32">
        <v>3</v>
      </c>
      <c r="B7" s="155" t="s">
        <v>365</v>
      </c>
      <c r="C7" s="76">
        <v>12811284.625345141</v>
      </c>
      <c r="D7" s="67">
        <v>0</v>
      </c>
      <c r="E7" s="68">
        <v>1624298.5936472651</v>
      </c>
      <c r="F7" s="68">
        <v>710296.42082994885</v>
      </c>
      <c r="G7" s="156">
        <f t="shared" si="0"/>
        <v>15145879.639822355</v>
      </c>
      <c r="H7" s="157">
        <v>2</v>
      </c>
      <c r="I7" s="158" t="s">
        <v>15</v>
      </c>
      <c r="J7" s="159">
        <f t="shared" si="1"/>
        <v>7572939.8199111773</v>
      </c>
    </row>
    <row r="8" spans="1:10" ht="42" x14ac:dyDescent="0.45">
      <c r="A8" s="32">
        <v>4</v>
      </c>
      <c r="B8" s="155" t="s">
        <v>367</v>
      </c>
      <c r="C8" s="76">
        <v>133989280.13565306</v>
      </c>
      <c r="D8" s="67">
        <v>0</v>
      </c>
      <c r="E8" s="68">
        <v>8508696.0379887484</v>
      </c>
      <c r="F8" s="68">
        <v>33451444.144363012</v>
      </c>
      <c r="G8" s="156">
        <f t="shared" si="0"/>
        <v>175949420.31800482</v>
      </c>
      <c r="H8" s="157">
        <v>5</v>
      </c>
      <c r="I8" s="158" t="s">
        <v>15</v>
      </c>
      <c r="J8" s="159">
        <f t="shared" si="1"/>
        <v>35189884.063600965</v>
      </c>
    </row>
    <row r="9" spans="1:10" x14ac:dyDescent="0.45">
      <c r="A9" s="32">
        <v>5</v>
      </c>
      <c r="B9" s="155" t="s">
        <v>368</v>
      </c>
      <c r="C9" s="76">
        <v>74640182.603855133</v>
      </c>
      <c r="D9" s="67">
        <v>0</v>
      </c>
      <c r="E9" s="68">
        <v>4639891.7677630605</v>
      </c>
      <c r="F9" s="68">
        <v>5379463.4111322435</v>
      </c>
      <c r="G9" s="156">
        <f t="shared" si="0"/>
        <v>84659537.782750443</v>
      </c>
      <c r="H9" s="157">
        <v>5</v>
      </c>
      <c r="I9" s="158" t="s">
        <v>15</v>
      </c>
      <c r="J9" s="159">
        <f t="shared" si="1"/>
        <v>16931907.556550089</v>
      </c>
    </row>
    <row r="10" spans="1:10" ht="42" x14ac:dyDescent="0.45">
      <c r="A10" s="32">
        <v>6</v>
      </c>
      <c r="B10" s="155" t="s">
        <v>369</v>
      </c>
      <c r="C10" s="76">
        <v>39100961.718740925</v>
      </c>
      <c r="D10" s="67">
        <v>0</v>
      </c>
      <c r="E10" s="68">
        <v>2467704.6229584264</v>
      </c>
      <c r="F10" s="68">
        <v>4063404.2872439702</v>
      </c>
      <c r="G10" s="156">
        <f t="shared" si="0"/>
        <v>45632070.628943324</v>
      </c>
      <c r="H10" s="157">
        <v>32</v>
      </c>
      <c r="I10" s="158" t="s">
        <v>15</v>
      </c>
      <c r="J10" s="159">
        <f t="shared" si="1"/>
        <v>1426002.2071544789</v>
      </c>
    </row>
    <row r="11" spans="1:10" ht="42" x14ac:dyDescent="0.45">
      <c r="A11" s="32">
        <v>7</v>
      </c>
      <c r="B11" s="155" t="s">
        <v>370</v>
      </c>
      <c r="C11" s="76">
        <v>19526559.898431465</v>
      </c>
      <c r="D11" s="67">
        <v>0</v>
      </c>
      <c r="E11" s="68">
        <v>1252762.9528444163</v>
      </c>
      <c r="F11" s="68">
        <v>2067748.8973729874</v>
      </c>
      <c r="G11" s="156">
        <f t="shared" si="0"/>
        <v>22847071.748648867</v>
      </c>
      <c r="H11" s="157">
        <v>1</v>
      </c>
      <c r="I11" s="158" t="s">
        <v>15</v>
      </c>
      <c r="J11" s="159">
        <f t="shared" si="1"/>
        <v>22847071.748648867</v>
      </c>
    </row>
    <row r="12" spans="1:10" x14ac:dyDescent="0.45">
      <c r="A12" s="32">
        <v>8</v>
      </c>
      <c r="B12" s="155" t="s">
        <v>183</v>
      </c>
      <c r="C12" s="76">
        <v>10288061.069977123</v>
      </c>
      <c r="D12" s="67">
        <v>0</v>
      </c>
      <c r="E12" s="68">
        <v>642763.49894866103</v>
      </c>
      <c r="F12" s="68">
        <v>849769.46006230416</v>
      </c>
      <c r="G12" s="156">
        <f t="shared" si="0"/>
        <v>11780594.028988089</v>
      </c>
      <c r="H12" s="157">
        <v>1</v>
      </c>
      <c r="I12" s="158" t="s">
        <v>15</v>
      </c>
      <c r="J12" s="159">
        <f t="shared" si="1"/>
        <v>11780594.028988089</v>
      </c>
    </row>
    <row r="13" spans="1:10" x14ac:dyDescent="0.45">
      <c r="A13" s="32">
        <v>9</v>
      </c>
      <c r="B13" s="155" t="s">
        <v>371</v>
      </c>
      <c r="C13" s="76">
        <v>4810196.4917056365</v>
      </c>
      <c r="D13" s="67">
        <v>0</v>
      </c>
      <c r="E13" s="68">
        <v>301400.53281024285</v>
      </c>
      <c r="F13" s="68">
        <v>662522.72239031666</v>
      </c>
      <c r="G13" s="156">
        <f t="shared" si="0"/>
        <v>5774119.7469061958</v>
      </c>
      <c r="H13" s="157">
        <v>1</v>
      </c>
      <c r="I13" s="158" t="s">
        <v>15</v>
      </c>
      <c r="J13" s="159">
        <f t="shared" si="1"/>
        <v>5774119.7469061958</v>
      </c>
    </row>
    <row r="14" spans="1:10" ht="42" x14ac:dyDescent="0.45">
      <c r="A14" s="32">
        <v>10</v>
      </c>
      <c r="B14" s="155" t="s">
        <v>308</v>
      </c>
      <c r="C14" s="76">
        <v>14060068.648458546</v>
      </c>
      <c r="D14" s="67">
        <v>0</v>
      </c>
      <c r="E14" s="68">
        <v>1007539.7282358697</v>
      </c>
      <c r="F14" s="68">
        <v>1053069.3735736161</v>
      </c>
      <c r="G14" s="156">
        <f t="shared" si="0"/>
        <v>16120677.750268031</v>
      </c>
      <c r="H14" s="157">
        <v>1</v>
      </c>
      <c r="I14" s="158" t="s">
        <v>15</v>
      </c>
      <c r="J14" s="159">
        <f t="shared" si="1"/>
        <v>16120677.750268031</v>
      </c>
    </row>
    <row r="15" spans="1:10" x14ac:dyDescent="0.45">
      <c r="A15" s="32">
        <v>11</v>
      </c>
      <c r="B15" s="155" t="s">
        <v>372</v>
      </c>
      <c r="C15" s="76">
        <v>16614728.901203031</v>
      </c>
      <c r="D15" s="67">
        <v>0</v>
      </c>
      <c r="E15" s="68">
        <v>1083036.9523317534</v>
      </c>
      <c r="F15" s="68">
        <v>1114959.4186439023</v>
      </c>
      <c r="G15" s="156">
        <f t="shared" si="0"/>
        <v>18812725.272178687</v>
      </c>
      <c r="H15" s="157">
        <v>4</v>
      </c>
      <c r="I15" s="158" t="s">
        <v>16</v>
      </c>
      <c r="J15" s="159">
        <f t="shared" si="1"/>
        <v>4703181.3180446718</v>
      </c>
    </row>
    <row r="16" spans="1:10" ht="42" x14ac:dyDescent="0.45">
      <c r="A16" s="32">
        <v>12</v>
      </c>
      <c r="B16" s="155" t="s">
        <v>373</v>
      </c>
      <c r="C16" s="76">
        <v>3871401.4507911094</v>
      </c>
      <c r="D16" s="67">
        <v>0</v>
      </c>
      <c r="E16" s="68">
        <v>257395.68683377391</v>
      </c>
      <c r="F16" s="68">
        <v>251520.62330593378</v>
      </c>
      <c r="G16" s="156">
        <f t="shared" ref="G16:G21" si="2">SUM(C16:F16)</f>
        <v>4380317.7609308166</v>
      </c>
      <c r="H16" s="157">
        <v>1</v>
      </c>
      <c r="I16" s="158" t="s">
        <v>15</v>
      </c>
      <c r="J16" s="159">
        <f t="shared" ref="J16:J21" si="3">G16/H16</f>
        <v>4380317.7609308166</v>
      </c>
    </row>
    <row r="17" spans="1:10" x14ac:dyDescent="0.45">
      <c r="A17" s="32">
        <v>13</v>
      </c>
      <c r="B17" s="155" t="s">
        <v>181</v>
      </c>
      <c r="C17" s="76">
        <v>4585320.3785519712</v>
      </c>
      <c r="D17" s="67">
        <v>0</v>
      </c>
      <c r="E17" s="68">
        <v>304360.97628477257</v>
      </c>
      <c r="F17" s="68">
        <v>425664.48676907521</v>
      </c>
      <c r="G17" s="156">
        <f t="shared" si="2"/>
        <v>5315345.8416058188</v>
      </c>
      <c r="H17" s="157">
        <v>2</v>
      </c>
      <c r="I17" s="158" t="s">
        <v>15</v>
      </c>
      <c r="J17" s="159">
        <f t="shared" si="3"/>
        <v>2657672.9208029094</v>
      </c>
    </row>
    <row r="18" spans="1:10" x14ac:dyDescent="0.45">
      <c r="A18" s="32">
        <v>14</v>
      </c>
      <c r="B18" s="155" t="s">
        <v>314</v>
      </c>
      <c r="C18" s="76">
        <v>1766719.3745875938</v>
      </c>
      <c r="D18" s="67">
        <v>0</v>
      </c>
      <c r="E18" s="68">
        <v>114840.31183446458</v>
      </c>
      <c r="F18" s="68">
        <v>792262.46103195287</v>
      </c>
      <c r="G18" s="156">
        <f t="shared" si="2"/>
        <v>2673822.1474540113</v>
      </c>
      <c r="H18" s="157">
        <v>1</v>
      </c>
      <c r="I18" s="158" t="s">
        <v>15</v>
      </c>
      <c r="J18" s="159">
        <f t="shared" si="3"/>
        <v>2673822.1474540113</v>
      </c>
    </row>
    <row r="19" spans="1:10" ht="42" x14ac:dyDescent="0.45">
      <c r="A19" s="32">
        <v>15</v>
      </c>
      <c r="B19" s="155" t="s">
        <v>374</v>
      </c>
      <c r="C19" s="76">
        <v>15320600.042556657</v>
      </c>
      <c r="D19" s="67">
        <v>0</v>
      </c>
      <c r="E19" s="68">
        <v>964141.46593160788</v>
      </c>
      <c r="F19" s="68">
        <v>2663449.9918018025</v>
      </c>
      <c r="G19" s="156">
        <f t="shared" si="2"/>
        <v>18948191.500290066</v>
      </c>
      <c r="H19" s="157">
        <v>1</v>
      </c>
      <c r="I19" s="158" t="s">
        <v>15</v>
      </c>
      <c r="J19" s="159">
        <f t="shared" si="3"/>
        <v>18948191.500290066</v>
      </c>
    </row>
    <row r="20" spans="1:10" ht="42" x14ac:dyDescent="0.45">
      <c r="A20" s="32">
        <v>16</v>
      </c>
      <c r="B20" s="155" t="s">
        <v>375</v>
      </c>
      <c r="C20" s="76">
        <v>1325039.5309406952</v>
      </c>
      <c r="D20" s="67">
        <v>0</v>
      </c>
      <c r="E20" s="68">
        <v>86130.233875848426</v>
      </c>
      <c r="F20" s="68">
        <v>594196.84577396465</v>
      </c>
      <c r="G20" s="156">
        <f t="shared" si="2"/>
        <v>2005366.6105905082</v>
      </c>
      <c r="H20" s="157">
        <v>1</v>
      </c>
      <c r="I20" s="158" t="s">
        <v>15</v>
      </c>
      <c r="J20" s="159">
        <f t="shared" si="3"/>
        <v>2005366.6105905082</v>
      </c>
    </row>
    <row r="21" spans="1:10" x14ac:dyDescent="0.45">
      <c r="A21" s="32">
        <v>17</v>
      </c>
      <c r="B21" s="155" t="s">
        <v>376</v>
      </c>
      <c r="C21" s="76">
        <v>157326.2722286504</v>
      </c>
      <c r="D21" s="67">
        <v>0</v>
      </c>
      <c r="E21" s="68">
        <v>73499.105185409222</v>
      </c>
      <c r="F21" s="68">
        <v>15778.762303762516</v>
      </c>
      <c r="G21" s="156">
        <f t="shared" si="2"/>
        <v>246604.13971782214</v>
      </c>
      <c r="H21" s="157">
        <v>2</v>
      </c>
      <c r="I21" s="158" t="s">
        <v>15</v>
      </c>
      <c r="J21" s="159">
        <f t="shared" si="3"/>
        <v>123302.06985891107</v>
      </c>
    </row>
    <row r="22" spans="1:10" x14ac:dyDescent="0.45">
      <c r="A22" s="32">
        <v>18</v>
      </c>
      <c r="B22" s="155" t="s">
        <v>377</v>
      </c>
      <c r="C22" s="76">
        <v>471978.8166859512</v>
      </c>
      <c r="D22" s="67">
        <v>0</v>
      </c>
      <c r="E22" s="68">
        <v>220497.31555622764</v>
      </c>
      <c r="F22" s="68">
        <v>47336.286911287534</v>
      </c>
      <c r="G22" s="156">
        <f t="shared" si="0"/>
        <v>739812.41915346636</v>
      </c>
      <c r="H22" s="157">
        <v>10</v>
      </c>
      <c r="I22" s="158" t="s">
        <v>15</v>
      </c>
      <c r="J22" s="159">
        <f t="shared" si="1"/>
        <v>73981.241915346633</v>
      </c>
    </row>
    <row r="23" spans="1:10" ht="42" x14ac:dyDescent="0.45">
      <c r="A23" s="32">
        <v>19</v>
      </c>
      <c r="B23" s="155" t="s">
        <v>378</v>
      </c>
      <c r="C23" s="76">
        <v>8652868.4594945349</v>
      </c>
      <c r="D23" s="67">
        <v>0</v>
      </c>
      <c r="E23" s="68">
        <v>537892.2147850116</v>
      </c>
      <c r="F23" s="68">
        <v>623629.09166820417</v>
      </c>
      <c r="G23" s="156">
        <f t="shared" si="0"/>
        <v>9814389.7659477498</v>
      </c>
      <c r="H23" s="157">
        <v>17</v>
      </c>
      <c r="I23" s="158" t="s">
        <v>104</v>
      </c>
      <c r="J23" s="159">
        <f t="shared" si="1"/>
        <v>577317.04505574994</v>
      </c>
    </row>
    <row r="24" spans="1:10" ht="42" x14ac:dyDescent="0.45">
      <c r="A24" s="32">
        <v>20</v>
      </c>
      <c r="B24" s="155" t="s">
        <v>322</v>
      </c>
      <c r="C24" s="76">
        <v>8064571.4537498653</v>
      </c>
      <c r="D24" s="67">
        <v>0</v>
      </c>
      <c r="E24" s="68">
        <v>501321.6392755491</v>
      </c>
      <c r="F24" s="68">
        <v>581229.38005336886</v>
      </c>
      <c r="G24" s="156">
        <f t="shared" si="0"/>
        <v>9147122.4730787836</v>
      </c>
      <c r="H24" s="157">
        <v>12</v>
      </c>
      <c r="I24" s="158" t="s">
        <v>15</v>
      </c>
      <c r="J24" s="159">
        <f t="shared" si="1"/>
        <v>762260.20608989859</v>
      </c>
    </row>
    <row r="25" spans="1:10" x14ac:dyDescent="0.45">
      <c r="A25" s="32">
        <v>21</v>
      </c>
      <c r="B25" s="155" t="s">
        <v>87</v>
      </c>
      <c r="C25" s="76">
        <v>4285004.1558043007</v>
      </c>
      <c r="D25" s="67">
        <v>0</v>
      </c>
      <c r="E25" s="68">
        <v>316578.64061260084</v>
      </c>
      <c r="F25" s="68">
        <v>226332.1293829768</v>
      </c>
      <c r="G25" s="156">
        <f t="shared" si="0"/>
        <v>4827914.9257998783</v>
      </c>
      <c r="H25" s="157">
        <v>2</v>
      </c>
      <c r="I25" s="158" t="s">
        <v>15</v>
      </c>
      <c r="J25" s="159">
        <f t="shared" si="1"/>
        <v>2413957.4628999392</v>
      </c>
    </row>
    <row r="26" spans="1:10" x14ac:dyDescent="0.45">
      <c r="A26" s="32">
        <v>22</v>
      </c>
      <c r="B26" s="155" t="s">
        <v>379</v>
      </c>
      <c r="C26" s="76">
        <v>11470447.029694714</v>
      </c>
      <c r="D26" s="67">
        <v>0</v>
      </c>
      <c r="E26" s="68">
        <v>717338.717138462</v>
      </c>
      <c r="F26" s="68">
        <v>971082.60377640917</v>
      </c>
      <c r="G26" s="156">
        <f t="shared" si="0"/>
        <v>13158868.350609584</v>
      </c>
      <c r="H26" s="157">
        <v>14</v>
      </c>
      <c r="I26" s="158" t="s">
        <v>15</v>
      </c>
      <c r="J26" s="159">
        <f t="shared" si="1"/>
        <v>939919.16790068452</v>
      </c>
    </row>
    <row r="27" spans="1:10" ht="42" x14ac:dyDescent="0.45">
      <c r="A27" s="32">
        <v>23</v>
      </c>
      <c r="B27" s="155" t="s">
        <v>380</v>
      </c>
      <c r="C27" s="161">
        <v>25350520.328967284</v>
      </c>
      <c r="D27" s="68">
        <v>0</v>
      </c>
      <c r="E27" s="68">
        <v>1581427.9137575265</v>
      </c>
      <c r="F27" s="68">
        <v>2510041.0951688224</v>
      </c>
      <c r="G27" s="156">
        <f>SUM(C27:F27)</f>
        <v>29441989.337893631</v>
      </c>
      <c r="H27" s="162">
        <v>882</v>
      </c>
      <c r="I27" s="71" t="s">
        <v>283</v>
      </c>
      <c r="J27" s="159">
        <f>G27/H27</f>
        <v>33380.940292396408</v>
      </c>
    </row>
    <row r="28" spans="1:10" ht="42" x14ac:dyDescent="0.45">
      <c r="A28" s="32">
        <v>24</v>
      </c>
      <c r="B28" s="155" t="s">
        <v>381</v>
      </c>
      <c r="C28" s="161">
        <v>6817333.8454163428</v>
      </c>
      <c r="D28" s="68">
        <v>0</v>
      </c>
      <c r="E28" s="68">
        <v>445895.12625590485</v>
      </c>
      <c r="F28" s="68">
        <v>644321.12915166363</v>
      </c>
      <c r="G28" s="156">
        <f>SUM(C28:F28)</f>
        <v>7907550.1008239118</v>
      </c>
      <c r="H28" s="157">
        <v>2</v>
      </c>
      <c r="I28" s="71" t="s">
        <v>15</v>
      </c>
      <c r="J28" s="69">
        <f>G28/H28</f>
        <v>3953775.0504119559</v>
      </c>
    </row>
    <row r="38" spans="9:10" x14ac:dyDescent="0.45">
      <c r="I38" s="6"/>
      <c r="J38" s="6"/>
    </row>
    <row r="39" spans="9:10" x14ac:dyDescent="0.45">
      <c r="I39" s="6"/>
      <c r="J39" s="6"/>
    </row>
    <row r="40" spans="9:10" x14ac:dyDescent="0.45">
      <c r="I40" s="6"/>
      <c r="J40" s="6"/>
    </row>
    <row r="41" spans="9:10" x14ac:dyDescent="0.45">
      <c r="I41" s="6"/>
      <c r="J41" s="6"/>
    </row>
    <row r="42" spans="9:10" x14ac:dyDescent="0.45">
      <c r="I42" s="6"/>
      <c r="J42" s="6"/>
    </row>
    <row r="43" spans="9:10" x14ac:dyDescent="0.45">
      <c r="I43" s="6"/>
      <c r="J43" s="6"/>
    </row>
    <row r="44" spans="9:10" x14ac:dyDescent="0.45">
      <c r="I44" s="6"/>
      <c r="J44" s="6"/>
    </row>
    <row r="45" spans="9:10" x14ac:dyDescent="0.45">
      <c r="I45" s="6"/>
      <c r="J45" s="6"/>
    </row>
    <row r="46" spans="9:10" x14ac:dyDescent="0.45">
      <c r="I46" s="6"/>
      <c r="J46" s="6"/>
    </row>
    <row r="47" spans="9:10" x14ac:dyDescent="0.45">
      <c r="I47" s="6"/>
      <c r="J47" s="6"/>
    </row>
    <row r="48" spans="9:10" x14ac:dyDescent="0.45">
      <c r="I48" s="6"/>
      <c r="J48" s="6"/>
    </row>
    <row r="49" spans="9:10" x14ac:dyDescent="0.45">
      <c r="I49" s="6"/>
      <c r="J49" s="6"/>
    </row>
    <row r="50" spans="9:10" x14ac:dyDescent="0.45">
      <c r="I50" s="6"/>
      <c r="J50" s="6"/>
    </row>
    <row r="51" spans="9:10" x14ac:dyDescent="0.45">
      <c r="I51" s="6"/>
      <c r="J51" s="6"/>
    </row>
    <row r="52" spans="9:10" x14ac:dyDescent="0.45">
      <c r="I52" s="6"/>
      <c r="J52" s="6"/>
    </row>
    <row r="53" spans="9:10" x14ac:dyDescent="0.45">
      <c r="I53" s="6"/>
      <c r="J53" s="6"/>
    </row>
    <row r="54" spans="9:10" x14ac:dyDescent="0.45">
      <c r="I54" s="6"/>
      <c r="J54" s="6"/>
    </row>
    <row r="55" spans="9:10" x14ac:dyDescent="0.45">
      <c r="I55" s="6"/>
      <c r="J55" s="6"/>
    </row>
    <row r="56" spans="9:10" x14ac:dyDescent="0.45">
      <c r="I56" s="6"/>
      <c r="J56" s="6"/>
    </row>
    <row r="57" spans="9:10" x14ac:dyDescent="0.45">
      <c r="I57" s="6"/>
      <c r="J57" s="6"/>
    </row>
    <row r="58" spans="9:10" x14ac:dyDescent="0.45">
      <c r="I58" s="6"/>
      <c r="J58" s="6"/>
    </row>
    <row r="59" spans="9:10" x14ac:dyDescent="0.45">
      <c r="I59" s="6"/>
      <c r="J59" s="6"/>
    </row>
    <row r="60" spans="9:10" x14ac:dyDescent="0.45">
      <c r="I60" s="6"/>
      <c r="J60" s="6"/>
    </row>
    <row r="61" spans="9:10" x14ac:dyDescent="0.45">
      <c r="I61" s="6"/>
      <c r="J61" s="6"/>
    </row>
    <row r="62" spans="9:10" x14ac:dyDescent="0.45">
      <c r="I62" s="6"/>
      <c r="J62" s="6"/>
    </row>
    <row r="63" spans="9:10" x14ac:dyDescent="0.45">
      <c r="I63" s="6"/>
      <c r="J63" s="6"/>
    </row>
    <row r="64" spans="9:10" x14ac:dyDescent="0.45">
      <c r="I64" s="6"/>
      <c r="J64" s="6"/>
    </row>
    <row r="65" spans="9:10" x14ac:dyDescent="0.45">
      <c r="I65" s="6"/>
      <c r="J65" s="6"/>
    </row>
    <row r="66" spans="9:10" x14ac:dyDescent="0.45">
      <c r="I66" s="6"/>
      <c r="J66" s="6"/>
    </row>
    <row r="67" spans="9:10" x14ac:dyDescent="0.45">
      <c r="I67" s="6"/>
      <c r="J67" s="6"/>
    </row>
    <row r="68" spans="9:10" x14ac:dyDescent="0.45">
      <c r="I68" s="6"/>
      <c r="J68" s="6"/>
    </row>
    <row r="69" spans="9:10" x14ac:dyDescent="0.45">
      <c r="I69" s="6"/>
      <c r="J69" s="6"/>
    </row>
    <row r="70" spans="9:10" x14ac:dyDescent="0.45">
      <c r="I70" s="6"/>
      <c r="J70" s="6"/>
    </row>
    <row r="71" spans="9:10" x14ac:dyDescent="0.45">
      <c r="I71" s="6"/>
      <c r="J71" s="6"/>
    </row>
    <row r="72" spans="9:10" x14ac:dyDescent="0.45">
      <c r="I72" s="6"/>
      <c r="J72" s="6"/>
    </row>
    <row r="73" spans="9:10" x14ac:dyDescent="0.45">
      <c r="I73" s="6"/>
      <c r="J73" s="6"/>
    </row>
    <row r="74" spans="9:10" x14ac:dyDescent="0.45">
      <c r="I74" s="6"/>
      <c r="J74" s="6"/>
    </row>
    <row r="75" spans="9:10" x14ac:dyDescent="0.45">
      <c r="I75" s="6"/>
      <c r="J75" s="6"/>
    </row>
    <row r="76" spans="9:10" x14ac:dyDescent="0.45">
      <c r="I76" s="6"/>
      <c r="J76" s="6"/>
    </row>
    <row r="77" spans="9:10" x14ac:dyDescent="0.45">
      <c r="I77" s="6"/>
      <c r="J77" s="6"/>
    </row>
    <row r="78" spans="9:10" x14ac:dyDescent="0.45">
      <c r="I78" s="6"/>
      <c r="J78" s="6"/>
    </row>
    <row r="79" spans="9:10" x14ac:dyDescent="0.45">
      <c r="I79" s="6"/>
      <c r="J79" s="6"/>
    </row>
    <row r="80" spans="9:10" x14ac:dyDescent="0.45">
      <c r="I80" s="6"/>
      <c r="J80" s="6"/>
    </row>
    <row r="81" spans="9:10" x14ac:dyDescent="0.45">
      <c r="I81" s="6"/>
      <c r="J81" s="6"/>
    </row>
    <row r="82" spans="9:10" x14ac:dyDescent="0.45">
      <c r="I82" s="6"/>
      <c r="J82" s="6"/>
    </row>
    <row r="83" spans="9:10" x14ac:dyDescent="0.45">
      <c r="I83" s="6"/>
      <c r="J83" s="6"/>
    </row>
    <row r="84" spans="9:10" x14ac:dyDescent="0.45">
      <c r="I84" s="6"/>
      <c r="J84" s="6"/>
    </row>
    <row r="85" spans="9:10" x14ac:dyDescent="0.45">
      <c r="I85" s="6"/>
      <c r="J85" s="6"/>
    </row>
    <row r="86" spans="9:10" x14ac:dyDescent="0.45">
      <c r="I86" s="6"/>
      <c r="J86" s="6"/>
    </row>
    <row r="87" spans="9:10" x14ac:dyDescent="0.45">
      <c r="I87" s="6"/>
      <c r="J87" s="6"/>
    </row>
    <row r="88" spans="9:10" x14ac:dyDescent="0.45">
      <c r="I88" s="6"/>
      <c r="J88" s="6"/>
    </row>
    <row r="89" spans="9:10" x14ac:dyDescent="0.45">
      <c r="I89" s="6"/>
      <c r="J89" s="6"/>
    </row>
    <row r="90" spans="9:10" x14ac:dyDescent="0.45">
      <c r="I90" s="6"/>
      <c r="J90" s="6"/>
    </row>
    <row r="91" spans="9:10" x14ac:dyDescent="0.45">
      <c r="I91" s="6"/>
      <c r="J91" s="6"/>
    </row>
  </sheetData>
  <pageMargins left="0.39370078740157483" right="0.39370078740157483" top="0.59055118110236227" bottom="0.3937007874015748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"/>
  <sheetViews>
    <sheetView workbookViewId="0">
      <selection activeCell="E22" activeCellId="1" sqref="B9 E22"/>
    </sheetView>
  </sheetViews>
  <sheetFormatPr defaultColWidth="9.125" defaultRowHeight="21" x14ac:dyDescent="0.45"/>
  <cols>
    <col min="1" max="1" width="6.625" style="6" customWidth="1"/>
    <col min="2" max="2" width="42.25" style="6" bestFit="1" customWidth="1"/>
    <col min="3" max="7" width="14.625" style="6" customWidth="1"/>
    <col min="8" max="8" width="8.625" style="175" customWidth="1"/>
    <col min="9" max="9" width="10.625" style="9" customWidth="1"/>
    <col min="10" max="10" width="14.625" style="9" customWidth="1"/>
    <col min="11" max="16384" width="9.125" style="6"/>
  </cols>
  <sheetData>
    <row r="1" spans="1:10" x14ac:dyDescent="0.45">
      <c r="A1" s="45" t="s">
        <v>451</v>
      </c>
      <c r="B1" s="46"/>
      <c r="C1" s="46"/>
      <c r="D1" s="46"/>
      <c r="E1" s="46"/>
      <c r="F1" s="46"/>
      <c r="G1" s="46"/>
      <c r="H1" s="163"/>
      <c r="I1" s="46"/>
    </row>
    <row r="2" spans="1:10" x14ac:dyDescent="0.45">
      <c r="B2" s="48"/>
      <c r="C2" s="49"/>
      <c r="D2" s="49"/>
      <c r="E2" s="49"/>
      <c r="F2" s="49"/>
      <c r="G2" s="49"/>
      <c r="H2" s="164"/>
      <c r="I2" s="49"/>
      <c r="J2" s="51" t="s">
        <v>18</v>
      </c>
    </row>
    <row r="3" spans="1:10" x14ac:dyDescent="0.45">
      <c r="A3" s="444" t="s">
        <v>31</v>
      </c>
      <c r="B3" s="52" t="s">
        <v>23</v>
      </c>
      <c r="C3" s="53" t="s">
        <v>1</v>
      </c>
      <c r="D3" s="53" t="s">
        <v>2</v>
      </c>
      <c r="E3" s="53" t="s">
        <v>3</v>
      </c>
      <c r="F3" s="53" t="s">
        <v>11</v>
      </c>
      <c r="G3" s="53" t="s">
        <v>12</v>
      </c>
      <c r="H3" s="165" t="s">
        <v>13</v>
      </c>
      <c r="I3" s="53" t="s">
        <v>14</v>
      </c>
      <c r="J3" s="53" t="s">
        <v>22</v>
      </c>
    </row>
    <row r="4" spans="1:10" ht="21.75" thickBot="1" x14ac:dyDescent="0.5">
      <c r="A4" s="444"/>
      <c r="B4" s="52" t="s">
        <v>12</v>
      </c>
      <c r="C4" s="166">
        <f>SUM(C5:C2010)</f>
        <v>524085518.47999996</v>
      </c>
      <c r="D4" s="166">
        <f>SUM(D5:D2010)</f>
        <v>0</v>
      </c>
      <c r="E4" s="166">
        <f>SUM(E5:E2010)</f>
        <v>36483816.979999997</v>
      </c>
      <c r="F4" s="166">
        <f>SUM(F5:F2010)</f>
        <v>66464960.469999999</v>
      </c>
      <c r="G4" s="166">
        <f>SUM(G5:G2010)</f>
        <v>627034295.92999971</v>
      </c>
      <c r="H4" s="167"/>
      <c r="I4" s="168"/>
      <c r="J4" s="57"/>
    </row>
    <row r="5" spans="1:10" s="31" customFormat="1" ht="21.75" thickTop="1" x14ac:dyDescent="0.2">
      <c r="A5" s="32">
        <v>1</v>
      </c>
      <c r="B5" s="169" t="s">
        <v>330</v>
      </c>
      <c r="C5" s="170">
        <v>366646772.33075452</v>
      </c>
      <c r="D5" s="170">
        <v>0</v>
      </c>
      <c r="E5" s="170">
        <v>26074993.967501894</v>
      </c>
      <c r="F5" s="170">
        <v>50370045.710857645</v>
      </c>
      <c r="G5" s="171">
        <f>SUM(C5:F5)</f>
        <v>443091812.00911403</v>
      </c>
      <c r="H5" s="70">
        <v>15</v>
      </c>
      <c r="I5" s="71" t="s">
        <v>15</v>
      </c>
      <c r="J5" s="172">
        <f>G5/H5</f>
        <v>29539454.133940935</v>
      </c>
    </row>
    <row r="6" spans="1:10" s="31" customFormat="1" ht="42" x14ac:dyDescent="0.2">
      <c r="A6" s="32">
        <v>2</v>
      </c>
      <c r="B6" s="169" t="s">
        <v>382</v>
      </c>
      <c r="C6" s="170">
        <v>19526559.898431465</v>
      </c>
      <c r="D6" s="170">
        <v>0</v>
      </c>
      <c r="E6" s="170">
        <v>1252762.9528444163</v>
      </c>
      <c r="F6" s="170">
        <v>2067748.8973729874</v>
      </c>
      <c r="G6" s="171">
        <f t="shared" ref="G6:G15" si="0">SUM(C6:F6)</f>
        <v>22847071.748648867</v>
      </c>
      <c r="H6" s="70">
        <v>1</v>
      </c>
      <c r="I6" s="71" t="s">
        <v>15</v>
      </c>
      <c r="J6" s="172">
        <f t="shared" ref="J6:J15" si="1">G6/H6</f>
        <v>22847071.748648867</v>
      </c>
    </row>
    <row r="7" spans="1:10" s="31" customFormat="1" x14ac:dyDescent="0.2">
      <c r="A7" s="32">
        <v>3</v>
      </c>
      <c r="B7" s="169" t="s">
        <v>383</v>
      </c>
      <c r="C7" s="170">
        <v>10288061.069977123</v>
      </c>
      <c r="D7" s="170">
        <v>0</v>
      </c>
      <c r="E7" s="170">
        <v>642763.49894866103</v>
      </c>
      <c r="F7" s="170">
        <v>849769.46006230416</v>
      </c>
      <c r="G7" s="171">
        <f t="shared" si="0"/>
        <v>11780594.028988089</v>
      </c>
      <c r="H7" s="70">
        <v>1</v>
      </c>
      <c r="I7" s="71" t="s">
        <v>15</v>
      </c>
      <c r="J7" s="172">
        <f t="shared" si="1"/>
        <v>11780594.028988089</v>
      </c>
    </row>
    <row r="8" spans="1:10" s="31" customFormat="1" x14ac:dyDescent="0.2">
      <c r="A8" s="32">
        <v>4</v>
      </c>
      <c r="B8" s="169" t="s">
        <v>384</v>
      </c>
      <c r="C8" s="170">
        <v>35484994.04136721</v>
      </c>
      <c r="D8" s="170">
        <v>0</v>
      </c>
      <c r="E8" s="170">
        <v>2391977.213377866</v>
      </c>
      <c r="F8" s="170">
        <v>2830551.5146078351</v>
      </c>
      <c r="G8" s="171">
        <f t="shared" si="0"/>
        <v>40707522.769352905</v>
      </c>
      <c r="H8" s="70">
        <v>3</v>
      </c>
      <c r="I8" s="71" t="s">
        <v>15</v>
      </c>
      <c r="J8" s="172">
        <f t="shared" si="1"/>
        <v>13569174.256450968</v>
      </c>
    </row>
    <row r="9" spans="1:10" s="31" customFormat="1" x14ac:dyDescent="0.2">
      <c r="A9" s="32">
        <v>5</v>
      </c>
      <c r="B9" s="169" t="s">
        <v>385</v>
      </c>
      <c r="C9" s="170">
        <v>8456721.8293430805</v>
      </c>
      <c r="D9" s="170">
        <v>0</v>
      </c>
      <c r="E9" s="170">
        <v>561756.66311854648</v>
      </c>
      <c r="F9" s="170">
        <v>677185.11007500906</v>
      </c>
      <c r="G9" s="171">
        <f t="shared" si="0"/>
        <v>9695663.6025366373</v>
      </c>
      <c r="H9" s="70">
        <v>2</v>
      </c>
      <c r="I9" s="71" t="s">
        <v>15</v>
      </c>
      <c r="J9" s="172">
        <f t="shared" si="1"/>
        <v>4847831.8012683187</v>
      </c>
    </row>
    <row r="10" spans="1:10" s="31" customFormat="1" x14ac:dyDescent="0.2">
      <c r="A10" s="32">
        <v>6</v>
      </c>
      <c r="B10" s="169" t="s">
        <v>386</v>
      </c>
      <c r="C10" s="170">
        <v>18412358.948084947</v>
      </c>
      <c r="D10" s="170">
        <v>0</v>
      </c>
      <c r="E10" s="170">
        <v>1165112.0116419208</v>
      </c>
      <c r="F10" s="170">
        <v>4049909.2986077201</v>
      </c>
      <c r="G10" s="171">
        <f t="shared" si="0"/>
        <v>23627380.258334585</v>
      </c>
      <c r="H10" s="70">
        <v>2</v>
      </c>
      <c r="I10" s="71" t="s">
        <v>17</v>
      </c>
      <c r="J10" s="172">
        <f t="shared" si="1"/>
        <v>11813690.129167292</v>
      </c>
    </row>
    <row r="11" spans="1:10" s="31" customFormat="1" x14ac:dyDescent="0.2">
      <c r="A11" s="32">
        <v>7</v>
      </c>
      <c r="B11" s="169" t="s">
        <v>387</v>
      </c>
      <c r="C11" s="170">
        <v>629305.0889146016</v>
      </c>
      <c r="D11" s="170">
        <v>0</v>
      </c>
      <c r="E11" s="170">
        <v>293996.42074163689</v>
      </c>
      <c r="F11" s="170">
        <v>63115.04921505005</v>
      </c>
      <c r="G11" s="171">
        <f t="shared" si="0"/>
        <v>986416.55887128855</v>
      </c>
      <c r="H11" s="70">
        <v>12</v>
      </c>
      <c r="I11" s="71" t="s">
        <v>15</v>
      </c>
      <c r="J11" s="172">
        <f t="shared" si="1"/>
        <v>82201.379905940717</v>
      </c>
    </row>
    <row r="12" spans="1:10" s="31" customFormat="1" x14ac:dyDescent="0.2">
      <c r="A12" s="32">
        <v>8</v>
      </c>
      <c r="B12" s="169" t="s">
        <v>388</v>
      </c>
      <c r="C12" s="170">
        <v>8652868.4594945349</v>
      </c>
      <c r="D12" s="170">
        <v>0</v>
      </c>
      <c r="E12" s="170">
        <v>537892.2147850116</v>
      </c>
      <c r="F12" s="170">
        <v>623629.09166820417</v>
      </c>
      <c r="G12" s="171">
        <f t="shared" si="0"/>
        <v>9814389.7659477498</v>
      </c>
      <c r="H12" s="70">
        <v>4</v>
      </c>
      <c r="I12" s="71" t="s">
        <v>122</v>
      </c>
      <c r="J12" s="172">
        <f t="shared" si="1"/>
        <v>2453597.4414869375</v>
      </c>
    </row>
    <row r="13" spans="1:10" s="31" customFormat="1" ht="42" x14ac:dyDescent="0.2">
      <c r="A13" s="32">
        <v>9</v>
      </c>
      <c r="B13" s="169" t="s">
        <v>389</v>
      </c>
      <c r="C13" s="170">
        <v>8064571.4537498653</v>
      </c>
      <c r="D13" s="170">
        <v>0</v>
      </c>
      <c r="E13" s="170">
        <v>501321.6392755491</v>
      </c>
      <c r="F13" s="170">
        <v>581229.38005336886</v>
      </c>
      <c r="G13" s="171">
        <f t="shared" si="0"/>
        <v>9147122.4730787836</v>
      </c>
      <c r="H13" s="70">
        <v>1</v>
      </c>
      <c r="I13" s="71" t="s">
        <v>15</v>
      </c>
      <c r="J13" s="172">
        <f t="shared" si="1"/>
        <v>9147122.4730787836</v>
      </c>
    </row>
    <row r="14" spans="1:10" s="31" customFormat="1" ht="42" x14ac:dyDescent="0.2">
      <c r="A14" s="32">
        <v>10</v>
      </c>
      <c r="B14" s="169" t="s">
        <v>390</v>
      </c>
      <c r="C14" s="170">
        <v>4285004.1558043007</v>
      </c>
      <c r="D14" s="170">
        <v>0</v>
      </c>
      <c r="E14" s="170">
        <v>316578.64061260084</v>
      </c>
      <c r="F14" s="170">
        <v>226332.1293829768</v>
      </c>
      <c r="G14" s="171">
        <f t="shared" si="0"/>
        <v>4827914.9257998783</v>
      </c>
      <c r="H14" s="70">
        <v>2</v>
      </c>
      <c r="I14" s="71" t="s">
        <v>15</v>
      </c>
      <c r="J14" s="172">
        <f t="shared" si="1"/>
        <v>2413957.4628999392</v>
      </c>
    </row>
    <row r="15" spans="1:10" s="31" customFormat="1" x14ac:dyDescent="0.2">
      <c r="A15" s="32">
        <v>11</v>
      </c>
      <c r="B15" s="169" t="s">
        <v>391</v>
      </c>
      <c r="C15" s="170">
        <v>11470447.029694714</v>
      </c>
      <c r="D15" s="170">
        <v>0</v>
      </c>
      <c r="E15" s="170">
        <v>717338.717138462</v>
      </c>
      <c r="F15" s="170">
        <v>971082.60377640917</v>
      </c>
      <c r="G15" s="171">
        <f t="shared" si="0"/>
        <v>13158868.350609584</v>
      </c>
      <c r="H15" s="70">
        <v>14</v>
      </c>
      <c r="I15" s="71" t="s">
        <v>143</v>
      </c>
      <c r="J15" s="172">
        <f t="shared" si="1"/>
        <v>939919.16790068452</v>
      </c>
    </row>
    <row r="16" spans="1:10" s="31" customFormat="1" x14ac:dyDescent="0.2">
      <c r="A16" s="32">
        <v>12</v>
      </c>
      <c r="B16" s="169" t="s">
        <v>392</v>
      </c>
      <c r="C16" s="173">
        <v>25350520.328967284</v>
      </c>
      <c r="D16" s="173">
        <v>0</v>
      </c>
      <c r="E16" s="173">
        <v>1581427.9137575265</v>
      </c>
      <c r="F16" s="173">
        <v>2510041.0951688224</v>
      </c>
      <c r="G16" s="171">
        <f>SUM(C16:F16)</f>
        <v>29441989.337893631</v>
      </c>
      <c r="H16" s="162">
        <v>882</v>
      </c>
      <c r="I16" s="71" t="s">
        <v>283</v>
      </c>
      <c r="J16" s="172">
        <f>G16/H16</f>
        <v>33380.940292396408</v>
      </c>
    </row>
    <row r="17" spans="1:10" s="31" customFormat="1" ht="42" x14ac:dyDescent="0.2">
      <c r="A17" s="32">
        <v>13</v>
      </c>
      <c r="B17" s="169" t="s">
        <v>393</v>
      </c>
      <c r="C17" s="173">
        <v>6817333.8454163428</v>
      </c>
      <c r="D17" s="173">
        <v>0</v>
      </c>
      <c r="E17" s="173">
        <v>445895.12625590485</v>
      </c>
      <c r="F17" s="173">
        <v>644321.12915166363</v>
      </c>
      <c r="G17" s="171">
        <f>SUM(C17:F17)</f>
        <v>7907550.1008239118</v>
      </c>
      <c r="H17" s="70">
        <v>2</v>
      </c>
      <c r="I17" s="71" t="s">
        <v>15</v>
      </c>
      <c r="J17" s="174">
        <f>G17/H17</f>
        <v>3953775.0504119559</v>
      </c>
    </row>
  </sheetData>
  <mergeCells count="1">
    <mergeCell ref="A3:A4"/>
  </mergeCells>
  <pageMargins left="0.39370078740157483" right="0" top="0.59055118110236227" bottom="0.3937007874015748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30"/>
  <sheetViews>
    <sheetView workbookViewId="0">
      <pane xSplit="2" ySplit="5" topLeftCell="L15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5.625" style="178" customWidth="1"/>
    <col min="2" max="2" width="30.625" style="42" customWidth="1"/>
    <col min="3" max="7" width="11.625" style="6" customWidth="1"/>
    <col min="8" max="8" width="8.625" style="220" customWidth="1"/>
    <col min="9" max="9" width="11.625" style="8" customWidth="1"/>
    <col min="10" max="10" width="12.625" style="9" customWidth="1"/>
    <col min="11" max="11" width="30.625" style="42" customWidth="1"/>
    <col min="12" max="16" width="11.625" style="6" customWidth="1"/>
    <col min="17" max="17" width="8.625" style="175" customWidth="1"/>
    <col min="18" max="18" width="11.625" style="182" customWidth="1"/>
    <col min="19" max="19" width="11.625" style="177" customWidth="1"/>
    <col min="20" max="20" width="10.625" style="178" customWidth="1"/>
    <col min="21" max="21" width="9.625" style="178" customWidth="1"/>
    <col min="22" max="22" width="12.625" style="184" customWidth="1"/>
    <col min="23" max="23" width="9.125" style="6"/>
    <col min="24" max="24" width="30.25" style="6" bestFit="1" customWidth="1"/>
    <col min="25" max="16384" width="9.125" style="6"/>
  </cols>
  <sheetData>
    <row r="1" spans="1:22" x14ac:dyDescent="0.45">
      <c r="A1" s="176" t="s">
        <v>452</v>
      </c>
    </row>
    <row r="2" spans="1:22" ht="21.75" thickBot="1" x14ac:dyDescent="0.5">
      <c r="J2" s="224"/>
      <c r="K2" s="219"/>
      <c r="S2" s="225"/>
      <c r="V2" s="226" t="s">
        <v>18</v>
      </c>
    </row>
    <row r="3" spans="1:22" ht="21.75" thickBot="1" x14ac:dyDescent="0.5">
      <c r="A3" s="445" t="s">
        <v>31</v>
      </c>
      <c r="B3" s="447" t="s">
        <v>63</v>
      </c>
      <c r="C3" s="445" t="s">
        <v>86</v>
      </c>
      <c r="D3" s="445"/>
      <c r="E3" s="445"/>
      <c r="F3" s="445"/>
      <c r="G3" s="445"/>
      <c r="H3" s="445"/>
      <c r="I3" s="445"/>
      <c r="J3" s="445"/>
      <c r="K3" s="447" t="s">
        <v>8</v>
      </c>
      <c r="L3" s="445" t="s">
        <v>331</v>
      </c>
      <c r="M3" s="445"/>
      <c r="N3" s="445"/>
      <c r="O3" s="445"/>
      <c r="P3" s="445"/>
      <c r="Q3" s="445"/>
      <c r="R3" s="445"/>
      <c r="S3" s="445"/>
      <c r="T3" s="446" t="s">
        <v>7</v>
      </c>
      <c r="U3" s="446"/>
      <c r="V3" s="446"/>
    </row>
    <row r="4" spans="1:22" s="185" customFormat="1" ht="42.75" thickBot="1" x14ac:dyDescent="0.25">
      <c r="A4" s="445"/>
      <c r="B4" s="447"/>
      <c r="C4" s="238" t="s">
        <v>39</v>
      </c>
      <c r="D4" s="239" t="s">
        <v>40</v>
      </c>
      <c r="E4" s="238" t="s">
        <v>41</v>
      </c>
      <c r="F4" s="239" t="s">
        <v>42</v>
      </c>
      <c r="G4" s="240" t="s">
        <v>38</v>
      </c>
      <c r="H4" s="241" t="s">
        <v>43</v>
      </c>
      <c r="I4" s="242" t="s">
        <v>44</v>
      </c>
      <c r="J4" s="240" t="s">
        <v>45</v>
      </c>
      <c r="K4" s="447"/>
      <c r="L4" s="243" t="s">
        <v>9</v>
      </c>
      <c r="M4" s="243" t="s">
        <v>10</v>
      </c>
      <c r="N4" s="243" t="s">
        <v>3</v>
      </c>
      <c r="O4" s="243" t="s">
        <v>11</v>
      </c>
      <c r="P4" s="243" t="s">
        <v>12</v>
      </c>
      <c r="Q4" s="244" t="s">
        <v>13</v>
      </c>
      <c r="R4" s="242" t="s">
        <v>14</v>
      </c>
      <c r="S4" s="240" t="s">
        <v>22</v>
      </c>
      <c r="T4" s="240" t="s">
        <v>46</v>
      </c>
      <c r="U4" s="242" t="s">
        <v>453</v>
      </c>
      <c r="V4" s="240" t="s">
        <v>30</v>
      </c>
    </row>
    <row r="5" spans="1:22" ht="21.75" thickBot="1" x14ac:dyDescent="0.5">
      <c r="A5" s="245"/>
      <c r="B5" s="246" t="s">
        <v>38</v>
      </c>
      <c r="C5" s="247">
        <f>SUM(C7:C2106)</f>
        <v>544955002.22113359</v>
      </c>
      <c r="D5" s="247">
        <f>SUM(D7:D2106)</f>
        <v>0</v>
      </c>
      <c r="E5" s="247">
        <f>SUM(E7:E2106)</f>
        <v>41536516.394005731</v>
      </c>
      <c r="F5" s="247">
        <f>SUM(F7:F2106)</f>
        <v>48646016.913879059</v>
      </c>
      <c r="G5" s="247">
        <f>SUM(G7:G2106)</f>
        <v>635137535.52901864</v>
      </c>
      <c r="H5" s="248"/>
      <c r="I5" s="249"/>
      <c r="J5" s="247"/>
      <c r="K5" s="246" t="s">
        <v>12</v>
      </c>
      <c r="L5" s="247">
        <f>SUM(L7:L2106)</f>
        <v>524085518.47999984</v>
      </c>
      <c r="M5" s="247">
        <f>SUM(M7:M2106)</f>
        <v>0</v>
      </c>
      <c r="N5" s="247">
        <f>SUM(N7:N2106)</f>
        <v>36483816.980000004</v>
      </c>
      <c r="O5" s="247">
        <f>SUM(O7:O2106)</f>
        <v>66464960.469999991</v>
      </c>
      <c r="P5" s="247">
        <f>SUM(P7:P2106)</f>
        <v>627034295.92999995</v>
      </c>
      <c r="Q5" s="250"/>
      <c r="R5" s="251"/>
      <c r="S5" s="252"/>
      <c r="T5" s="253"/>
      <c r="U5" s="254"/>
      <c r="V5" s="255"/>
    </row>
    <row r="6" spans="1:22" x14ac:dyDescent="0.45">
      <c r="A6" s="227"/>
      <c r="B6" s="228" t="s">
        <v>323</v>
      </c>
      <c r="C6" s="229"/>
      <c r="D6" s="230"/>
      <c r="E6" s="230"/>
      <c r="F6" s="230"/>
      <c r="G6" s="231"/>
      <c r="H6" s="232"/>
      <c r="I6" s="233"/>
      <c r="J6" s="234"/>
      <c r="K6" s="228" t="s">
        <v>323</v>
      </c>
      <c r="L6" s="186"/>
      <c r="M6" s="187"/>
      <c r="N6" s="187"/>
      <c r="O6" s="187"/>
      <c r="P6" s="231"/>
      <c r="Q6" s="235"/>
      <c r="R6" s="236"/>
      <c r="S6" s="188"/>
      <c r="T6" s="237"/>
      <c r="U6" s="189"/>
      <c r="V6" s="190"/>
    </row>
    <row r="7" spans="1:22" s="31" customFormat="1" x14ac:dyDescent="0.2">
      <c r="A7" s="32"/>
      <c r="B7" s="191" t="s">
        <v>79</v>
      </c>
      <c r="C7" s="192"/>
      <c r="D7" s="192"/>
      <c r="E7" s="192"/>
      <c r="F7" s="192"/>
      <c r="G7" s="35"/>
      <c r="H7" s="221"/>
      <c r="I7" s="193"/>
      <c r="J7" s="194"/>
      <c r="K7" s="191" t="s">
        <v>79</v>
      </c>
      <c r="L7" s="195"/>
      <c r="M7" s="195"/>
      <c r="N7" s="195"/>
      <c r="O7" s="195"/>
      <c r="P7" s="35"/>
      <c r="Q7" s="196"/>
      <c r="R7" s="193"/>
      <c r="S7" s="35"/>
      <c r="T7" s="197"/>
      <c r="U7" s="197"/>
      <c r="V7" s="198"/>
    </row>
    <row r="8" spans="1:22" s="31" customFormat="1" x14ac:dyDescent="0.2">
      <c r="A8" s="32">
        <v>1</v>
      </c>
      <c r="B8" s="199" t="s">
        <v>332</v>
      </c>
      <c r="C8" s="192">
        <v>8053437.6170159988</v>
      </c>
      <c r="D8" s="192">
        <v>0</v>
      </c>
      <c r="E8" s="192">
        <v>548706.80299200001</v>
      </c>
      <c r="F8" s="192">
        <v>284844.99527999997</v>
      </c>
      <c r="G8" s="35">
        <f t="shared" ref="G8:G23" si="0">SUM(C8:F8)</f>
        <v>8886989.4152879976</v>
      </c>
      <c r="H8" s="221">
        <v>1</v>
      </c>
      <c r="I8" s="193" t="s">
        <v>15</v>
      </c>
      <c r="J8" s="194">
        <f t="shared" ref="J8:J23" si="1">G8/H8</f>
        <v>8886989.4152879976</v>
      </c>
      <c r="K8" s="199" t="s">
        <v>287</v>
      </c>
      <c r="L8" s="195">
        <v>7069988.8308680011</v>
      </c>
      <c r="M8" s="195">
        <v>0</v>
      </c>
      <c r="N8" s="195">
        <v>399638.27217599994</v>
      </c>
      <c r="O8" s="195">
        <v>283191.83958000003</v>
      </c>
      <c r="P8" s="35">
        <f t="shared" ref="P8:P23" si="2">SUM(L8:O8)</f>
        <v>7752818.9426240018</v>
      </c>
      <c r="Q8" s="196">
        <v>1</v>
      </c>
      <c r="R8" s="193" t="s">
        <v>15</v>
      </c>
      <c r="S8" s="35">
        <f t="shared" ref="S8:S23" si="3">P8/Q8</f>
        <v>7752818.9426240018</v>
      </c>
      <c r="T8" s="197">
        <f t="shared" ref="T8:T23" si="4">IF(G8=0,0,(P8-G8)/G8)*100</f>
        <v>-12.762144970184384</v>
      </c>
      <c r="U8" s="197">
        <f t="shared" ref="U8:U23" si="5">IF(H8=0,0,(Q8-H8)/H8)*100</f>
        <v>0</v>
      </c>
      <c r="V8" s="198">
        <f t="shared" ref="V8:V23" si="6">IF(J8=0,0,(S8-J8)/J8)*100</f>
        <v>-12.762144970184384</v>
      </c>
    </row>
    <row r="9" spans="1:22" s="31" customFormat="1" x14ac:dyDescent="0.2">
      <c r="A9" s="32">
        <v>2</v>
      </c>
      <c r="B9" s="199" t="s">
        <v>333</v>
      </c>
      <c r="C9" s="192">
        <v>8559281.6464429982</v>
      </c>
      <c r="D9" s="192">
        <v>0</v>
      </c>
      <c r="E9" s="192">
        <v>583171.59596599999</v>
      </c>
      <c r="F9" s="192">
        <v>302736.37869000004</v>
      </c>
      <c r="G9" s="35">
        <f t="shared" si="0"/>
        <v>9445189.6210989989</v>
      </c>
      <c r="H9" s="221">
        <v>4</v>
      </c>
      <c r="I9" s="193" t="s">
        <v>16</v>
      </c>
      <c r="J9" s="194">
        <f t="shared" si="1"/>
        <v>2361297.4052747497</v>
      </c>
      <c r="K9" s="199" t="s">
        <v>288</v>
      </c>
      <c r="L9" s="195">
        <v>7536346.9331680015</v>
      </c>
      <c r="M9" s="195">
        <v>0</v>
      </c>
      <c r="N9" s="195">
        <v>425999.63577599992</v>
      </c>
      <c r="O9" s="195">
        <v>301872.04008000001</v>
      </c>
      <c r="P9" s="35">
        <f t="shared" si="2"/>
        <v>8264218.6090240013</v>
      </c>
      <c r="Q9" s="196">
        <v>4</v>
      </c>
      <c r="R9" s="193" t="s">
        <v>16</v>
      </c>
      <c r="S9" s="35">
        <f t="shared" si="3"/>
        <v>2066054.6522560003</v>
      </c>
      <c r="T9" s="197">
        <f t="shared" si="4"/>
        <v>-12.503412418919604</v>
      </c>
      <c r="U9" s="197">
        <f t="shared" si="5"/>
        <v>0</v>
      </c>
      <c r="V9" s="198">
        <f t="shared" si="6"/>
        <v>-12.503412418919604</v>
      </c>
    </row>
    <row r="10" spans="1:22" s="31" customFormat="1" ht="42" x14ac:dyDescent="0.2">
      <c r="A10" s="32">
        <v>3</v>
      </c>
      <c r="B10" s="199" t="s">
        <v>334</v>
      </c>
      <c r="C10" s="192">
        <v>5534234.1833350006</v>
      </c>
      <c r="D10" s="192">
        <v>0</v>
      </c>
      <c r="E10" s="192">
        <v>377065.30927000009</v>
      </c>
      <c r="F10" s="192">
        <v>195742.36305000004</v>
      </c>
      <c r="G10" s="35">
        <f t="shared" si="0"/>
        <v>6107041.8556550005</v>
      </c>
      <c r="H10" s="221">
        <v>18</v>
      </c>
      <c r="I10" s="193" t="s">
        <v>15</v>
      </c>
      <c r="J10" s="194">
        <f t="shared" si="1"/>
        <v>339280.10309194447</v>
      </c>
      <c r="K10" s="199" t="s">
        <v>289</v>
      </c>
      <c r="L10" s="195">
        <v>5181238.5165530005</v>
      </c>
      <c r="M10" s="195">
        <v>0</v>
      </c>
      <c r="N10" s="195">
        <v>292874.74959599995</v>
      </c>
      <c r="O10" s="195">
        <v>207537.02755500001</v>
      </c>
      <c r="P10" s="35">
        <f t="shared" si="2"/>
        <v>5681650.2937040003</v>
      </c>
      <c r="Q10" s="196">
        <v>18</v>
      </c>
      <c r="R10" s="193" t="s">
        <v>15</v>
      </c>
      <c r="S10" s="35">
        <f t="shared" si="3"/>
        <v>315647.2385391111</v>
      </c>
      <c r="T10" s="197">
        <f t="shared" si="4"/>
        <v>-6.9655910669270433</v>
      </c>
      <c r="U10" s="197">
        <f t="shared" si="5"/>
        <v>0</v>
      </c>
      <c r="V10" s="198">
        <f t="shared" si="6"/>
        <v>-6.9655910669270504</v>
      </c>
    </row>
    <row r="11" spans="1:22" s="31" customFormat="1" ht="42" x14ac:dyDescent="0.2">
      <c r="A11" s="32">
        <v>4</v>
      </c>
      <c r="B11" s="199" t="s">
        <v>335</v>
      </c>
      <c r="C11" s="192">
        <v>4026718.8085079994</v>
      </c>
      <c r="D11" s="192">
        <v>0</v>
      </c>
      <c r="E11" s="192">
        <v>274353.40149600001</v>
      </c>
      <c r="F11" s="192">
        <v>142422.49763999999</v>
      </c>
      <c r="G11" s="35">
        <f t="shared" si="0"/>
        <v>4443494.7076439988</v>
      </c>
      <c r="H11" s="221">
        <v>26</v>
      </c>
      <c r="I11" s="193" t="s">
        <v>88</v>
      </c>
      <c r="J11" s="194">
        <f t="shared" si="1"/>
        <v>170903.64260169226</v>
      </c>
      <c r="K11" s="199" t="s">
        <v>290</v>
      </c>
      <c r="L11" s="195">
        <v>3768173.4665840007</v>
      </c>
      <c r="M11" s="195">
        <v>0</v>
      </c>
      <c r="N11" s="195">
        <v>212999.81788799996</v>
      </c>
      <c r="O11" s="195">
        <v>150936.02004</v>
      </c>
      <c r="P11" s="35">
        <f t="shared" si="2"/>
        <v>4132109.3045120006</v>
      </c>
      <c r="Q11" s="196">
        <v>21</v>
      </c>
      <c r="R11" s="193" t="s">
        <v>88</v>
      </c>
      <c r="S11" s="35">
        <f t="shared" si="3"/>
        <v>196767.10973866671</v>
      </c>
      <c r="T11" s="197">
        <f t="shared" si="4"/>
        <v>-7.0076690447348131</v>
      </c>
      <c r="U11" s="197">
        <f t="shared" si="5"/>
        <v>-19.230769230769234</v>
      </c>
      <c r="V11" s="198">
        <f t="shared" si="6"/>
        <v>15.133362135090239</v>
      </c>
    </row>
    <row r="12" spans="1:22" s="31" customFormat="1" x14ac:dyDescent="0.2">
      <c r="A12" s="32">
        <v>5</v>
      </c>
      <c r="B12" s="199" t="s">
        <v>336</v>
      </c>
      <c r="C12" s="192">
        <v>4026718.8085079994</v>
      </c>
      <c r="D12" s="192">
        <v>0</v>
      </c>
      <c r="E12" s="192">
        <v>274353.40149600001</v>
      </c>
      <c r="F12" s="192">
        <v>142422.49763999999</v>
      </c>
      <c r="G12" s="35">
        <f t="shared" si="0"/>
        <v>4443494.7076439988</v>
      </c>
      <c r="H12" s="221">
        <v>12</v>
      </c>
      <c r="I12" s="193" t="s">
        <v>16</v>
      </c>
      <c r="J12" s="194">
        <f t="shared" si="1"/>
        <v>370291.22563699988</v>
      </c>
      <c r="K12" s="199" t="s">
        <v>291</v>
      </c>
      <c r="L12" s="195">
        <v>3297151.7832610006</v>
      </c>
      <c r="M12" s="195">
        <v>0</v>
      </c>
      <c r="N12" s="195">
        <v>186374.84065200001</v>
      </c>
      <c r="O12" s="195">
        <v>132069.01753500002</v>
      </c>
      <c r="P12" s="35">
        <f t="shared" si="2"/>
        <v>3615595.6414480009</v>
      </c>
      <c r="Q12" s="196">
        <v>12</v>
      </c>
      <c r="R12" s="193" t="s">
        <v>16</v>
      </c>
      <c r="S12" s="35">
        <f t="shared" si="3"/>
        <v>301299.63678733341</v>
      </c>
      <c r="T12" s="197">
        <f t="shared" si="4"/>
        <v>-18.631710414142951</v>
      </c>
      <c r="U12" s="197">
        <f t="shared" si="5"/>
        <v>0</v>
      </c>
      <c r="V12" s="198">
        <f t="shared" si="6"/>
        <v>-18.631710414142947</v>
      </c>
    </row>
    <row r="13" spans="1:22" s="31" customFormat="1" x14ac:dyDescent="0.2">
      <c r="A13" s="32">
        <v>6</v>
      </c>
      <c r="B13" s="199" t="s">
        <v>337</v>
      </c>
      <c r="C13" s="192">
        <v>3520874.779081</v>
      </c>
      <c r="D13" s="192">
        <v>0</v>
      </c>
      <c r="E13" s="192">
        <v>239888.60852200002</v>
      </c>
      <c r="F13" s="192">
        <v>124531.11423000001</v>
      </c>
      <c r="G13" s="35">
        <f t="shared" si="0"/>
        <v>3885294.5018329998</v>
      </c>
      <c r="H13" s="221">
        <v>16</v>
      </c>
      <c r="I13" s="193" t="s">
        <v>16</v>
      </c>
      <c r="J13" s="194">
        <f t="shared" si="1"/>
        <v>242830.90636456248</v>
      </c>
      <c r="K13" s="199" t="s">
        <v>292</v>
      </c>
      <c r="L13" s="195">
        <v>3297151.7832610006</v>
      </c>
      <c r="M13" s="195">
        <v>0</v>
      </c>
      <c r="N13" s="195">
        <v>186374.84065200001</v>
      </c>
      <c r="O13" s="195">
        <v>132069.01753500002</v>
      </c>
      <c r="P13" s="35">
        <f t="shared" si="2"/>
        <v>3615595.6414480009</v>
      </c>
      <c r="Q13" s="196">
        <v>14</v>
      </c>
      <c r="R13" s="193" t="s">
        <v>16</v>
      </c>
      <c r="S13" s="35">
        <f t="shared" si="3"/>
        <v>258256.83153200007</v>
      </c>
      <c r="T13" s="197">
        <f t="shared" si="4"/>
        <v>-6.9415294067865547</v>
      </c>
      <c r="U13" s="197">
        <f t="shared" si="5"/>
        <v>-12.5</v>
      </c>
      <c r="V13" s="198">
        <f t="shared" si="6"/>
        <v>6.3525378208153684</v>
      </c>
    </row>
    <row r="14" spans="1:22" s="31" customFormat="1" x14ac:dyDescent="0.2">
      <c r="A14" s="32">
        <v>7</v>
      </c>
      <c r="B14" s="199" t="s">
        <v>338</v>
      </c>
      <c r="C14" s="192">
        <v>9060117.3191429991</v>
      </c>
      <c r="D14" s="192">
        <v>0</v>
      </c>
      <c r="E14" s="192">
        <v>617295.15336600004</v>
      </c>
      <c r="F14" s="192">
        <v>320450.61969000002</v>
      </c>
      <c r="G14" s="35">
        <f t="shared" si="0"/>
        <v>9997863.0921989977</v>
      </c>
      <c r="H14" s="221">
        <v>40</v>
      </c>
      <c r="I14" s="193" t="s">
        <v>16</v>
      </c>
      <c r="J14" s="194">
        <f t="shared" si="1"/>
        <v>249946.57730497496</v>
      </c>
      <c r="K14" s="199" t="s">
        <v>293</v>
      </c>
      <c r="L14" s="195">
        <v>8007368.616491002</v>
      </c>
      <c r="M14" s="195">
        <v>0</v>
      </c>
      <c r="N14" s="195">
        <v>452624.61301200005</v>
      </c>
      <c r="O14" s="195">
        <v>320739.04258500005</v>
      </c>
      <c r="P14" s="35">
        <f t="shared" si="2"/>
        <v>8780732.2720880024</v>
      </c>
      <c r="Q14" s="196">
        <v>40</v>
      </c>
      <c r="R14" s="193" t="s">
        <v>16</v>
      </c>
      <c r="S14" s="35">
        <f t="shared" si="3"/>
        <v>219518.30680220007</v>
      </c>
      <c r="T14" s="197">
        <f t="shared" si="4"/>
        <v>-12.173909653360649</v>
      </c>
      <c r="U14" s="197">
        <f t="shared" si="5"/>
        <v>0</v>
      </c>
      <c r="V14" s="198">
        <f t="shared" si="6"/>
        <v>-12.173909653360651</v>
      </c>
    </row>
    <row r="15" spans="1:22" s="31" customFormat="1" x14ac:dyDescent="0.2">
      <c r="A15" s="32">
        <v>8</v>
      </c>
      <c r="B15" s="199" t="s">
        <v>89</v>
      </c>
      <c r="C15" s="192">
        <v>1016696.415581</v>
      </c>
      <c r="D15" s="192">
        <v>0</v>
      </c>
      <c r="E15" s="192">
        <v>69270.821522000013</v>
      </c>
      <c r="F15" s="192">
        <v>35959.909230000005</v>
      </c>
      <c r="G15" s="35">
        <f t="shared" si="0"/>
        <v>1121927.1463330002</v>
      </c>
      <c r="H15" s="221">
        <v>3</v>
      </c>
      <c r="I15" s="193" t="s">
        <v>16</v>
      </c>
      <c r="J15" s="194">
        <f t="shared" si="1"/>
        <v>373975.71544433339</v>
      </c>
      <c r="K15" s="199"/>
      <c r="L15" s="195"/>
      <c r="M15" s="195"/>
      <c r="N15" s="195"/>
      <c r="O15" s="195"/>
      <c r="P15" s="35"/>
      <c r="Q15" s="196"/>
      <c r="R15" s="193"/>
      <c r="S15" s="35" t="e">
        <f t="shared" si="3"/>
        <v>#DIV/0!</v>
      </c>
      <c r="T15" s="197">
        <f t="shared" si="4"/>
        <v>-100</v>
      </c>
      <c r="U15" s="197">
        <f t="shared" si="5"/>
        <v>-100</v>
      </c>
      <c r="V15" s="198" t="e">
        <f t="shared" si="6"/>
        <v>#DIV/0!</v>
      </c>
    </row>
    <row r="16" spans="1:22" s="31" customFormat="1" ht="42" x14ac:dyDescent="0.2">
      <c r="A16" s="32">
        <v>9</v>
      </c>
      <c r="B16" s="199" t="s">
        <v>87</v>
      </c>
      <c r="C16" s="192">
        <v>1252089.1817499998</v>
      </c>
      <c r="D16" s="192">
        <v>0</v>
      </c>
      <c r="E16" s="192">
        <v>85308.89350000002</v>
      </c>
      <c r="F16" s="192">
        <v>44285.602500000001</v>
      </c>
      <c r="G16" s="35">
        <f t="shared" si="0"/>
        <v>1381683.6777499998</v>
      </c>
      <c r="H16" s="221">
        <v>1</v>
      </c>
      <c r="I16" s="193" t="s">
        <v>15</v>
      </c>
      <c r="J16" s="194">
        <f t="shared" si="1"/>
        <v>1381683.6777499998</v>
      </c>
      <c r="K16" s="199"/>
      <c r="L16" s="195"/>
      <c r="M16" s="195"/>
      <c r="N16" s="195"/>
      <c r="O16" s="195"/>
      <c r="P16" s="35"/>
      <c r="Q16" s="196"/>
      <c r="R16" s="193"/>
      <c r="S16" s="35" t="e">
        <f t="shared" si="3"/>
        <v>#DIV/0!</v>
      </c>
      <c r="T16" s="197">
        <f t="shared" si="4"/>
        <v>-100</v>
      </c>
      <c r="U16" s="197">
        <f t="shared" si="5"/>
        <v>-100</v>
      </c>
      <c r="V16" s="198" t="e">
        <f t="shared" si="6"/>
        <v>#DIV/0!</v>
      </c>
    </row>
    <row r="17" spans="1:22" s="31" customFormat="1" x14ac:dyDescent="0.2">
      <c r="A17" s="32">
        <v>10</v>
      </c>
      <c r="B17" s="199" t="s">
        <v>90</v>
      </c>
      <c r="C17" s="192">
        <v>1512523.7315539997</v>
      </c>
      <c r="D17" s="192">
        <v>0</v>
      </c>
      <c r="E17" s="192">
        <v>103053.143348</v>
      </c>
      <c r="F17" s="192">
        <v>53497.007819999999</v>
      </c>
      <c r="G17" s="35">
        <f t="shared" si="0"/>
        <v>1669073.8827219997</v>
      </c>
      <c r="H17" s="221">
        <v>1</v>
      </c>
      <c r="I17" s="193" t="s">
        <v>15</v>
      </c>
      <c r="J17" s="194">
        <f t="shared" si="1"/>
        <v>1669073.8827219997</v>
      </c>
      <c r="K17" s="199"/>
      <c r="L17" s="195"/>
      <c r="M17" s="195"/>
      <c r="N17" s="195"/>
      <c r="O17" s="195"/>
      <c r="P17" s="35"/>
      <c r="Q17" s="196"/>
      <c r="R17" s="193"/>
      <c r="S17" s="35" t="e">
        <f t="shared" si="3"/>
        <v>#DIV/0!</v>
      </c>
      <c r="T17" s="197">
        <f t="shared" si="4"/>
        <v>-100</v>
      </c>
      <c r="U17" s="197">
        <f t="shared" si="5"/>
        <v>-100</v>
      </c>
      <c r="V17" s="198" t="e">
        <f t="shared" si="6"/>
        <v>#DIV/0!</v>
      </c>
    </row>
    <row r="18" spans="1:22" s="31" customFormat="1" ht="42" x14ac:dyDescent="0.2">
      <c r="A18" s="32">
        <v>11</v>
      </c>
      <c r="B18" s="199" t="s">
        <v>91</v>
      </c>
      <c r="C18" s="192">
        <v>3520874.779081</v>
      </c>
      <c r="D18" s="192">
        <v>0</v>
      </c>
      <c r="E18" s="192">
        <v>239888.60852200002</v>
      </c>
      <c r="F18" s="192">
        <v>124531.11423000001</v>
      </c>
      <c r="G18" s="35">
        <f t="shared" si="0"/>
        <v>3885294.5018329998</v>
      </c>
      <c r="H18" s="221">
        <v>1</v>
      </c>
      <c r="I18" s="193" t="s">
        <v>15</v>
      </c>
      <c r="J18" s="194">
        <f t="shared" si="1"/>
        <v>3885294.5018329998</v>
      </c>
      <c r="K18" s="199"/>
      <c r="L18" s="195"/>
      <c r="M18" s="195"/>
      <c r="N18" s="195"/>
      <c r="O18" s="195"/>
      <c r="P18" s="35"/>
      <c r="Q18" s="196"/>
      <c r="R18" s="193"/>
      <c r="S18" s="35" t="e">
        <f t="shared" si="3"/>
        <v>#DIV/0!</v>
      </c>
      <c r="T18" s="197">
        <f t="shared" si="4"/>
        <v>-100</v>
      </c>
      <c r="U18" s="197">
        <f t="shared" si="5"/>
        <v>-100</v>
      </c>
      <c r="V18" s="198" t="e">
        <f t="shared" si="6"/>
        <v>#DIV/0!</v>
      </c>
    </row>
    <row r="19" spans="1:22" s="31" customFormat="1" ht="63" x14ac:dyDescent="0.2">
      <c r="A19" s="32">
        <v>12</v>
      </c>
      <c r="B19" s="199"/>
      <c r="C19" s="192"/>
      <c r="D19" s="192"/>
      <c r="E19" s="192"/>
      <c r="F19" s="192"/>
      <c r="G19" s="35">
        <f t="shared" si="0"/>
        <v>0</v>
      </c>
      <c r="H19" s="221"/>
      <c r="I19" s="193"/>
      <c r="J19" s="194" t="e">
        <f t="shared" si="1"/>
        <v>#DIV/0!</v>
      </c>
      <c r="K19" s="199" t="s">
        <v>294</v>
      </c>
      <c r="L19" s="195">
        <v>942043.36664600018</v>
      </c>
      <c r="M19" s="195">
        <v>0</v>
      </c>
      <c r="N19" s="195">
        <v>53249.95447199999</v>
      </c>
      <c r="O19" s="195">
        <v>37734.005010000001</v>
      </c>
      <c r="P19" s="35">
        <f t="shared" si="2"/>
        <v>1033027.3261280002</v>
      </c>
      <c r="Q19" s="196">
        <v>9</v>
      </c>
      <c r="R19" s="193" t="s">
        <v>16</v>
      </c>
      <c r="S19" s="35">
        <f t="shared" si="3"/>
        <v>114780.81401422224</v>
      </c>
      <c r="T19" s="197">
        <f t="shared" si="4"/>
        <v>0</v>
      </c>
      <c r="U19" s="197">
        <f t="shared" si="5"/>
        <v>0</v>
      </c>
      <c r="V19" s="198" t="e">
        <f t="shared" si="6"/>
        <v>#DIV/0!</v>
      </c>
    </row>
    <row r="20" spans="1:22" s="31" customFormat="1" ht="42" x14ac:dyDescent="0.2">
      <c r="A20" s="32">
        <v>13</v>
      </c>
      <c r="B20" s="199"/>
      <c r="C20" s="192"/>
      <c r="D20" s="192"/>
      <c r="E20" s="192"/>
      <c r="F20" s="192"/>
      <c r="G20" s="35">
        <f t="shared" si="0"/>
        <v>0</v>
      </c>
      <c r="H20" s="221"/>
      <c r="I20" s="193"/>
      <c r="J20" s="194" t="e">
        <f t="shared" si="1"/>
        <v>#DIV/0!</v>
      </c>
      <c r="K20" s="199" t="s">
        <v>295</v>
      </c>
      <c r="L20" s="195">
        <v>2826130.0999379996</v>
      </c>
      <c r="M20" s="195">
        <v>0</v>
      </c>
      <c r="N20" s="195">
        <v>159749.86341599998</v>
      </c>
      <c r="O20" s="195">
        <v>113202.01502999998</v>
      </c>
      <c r="P20" s="35">
        <f t="shared" si="2"/>
        <v>3099081.9783839993</v>
      </c>
      <c r="Q20" s="196">
        <v>4</v>
      </c>
      <c r="R20" s="193" t="s">
        <v>16</v>
      </c>
      <c r="S20" s="35">
        <f t="shared" si="3"/>
        <v>774770.49459599983</v>
      </c>
      <c r="T20" s="197">
        <f t="shared" si="4"/>
        <v>0</v>
      </c>
      <c r="U20" s="197">
        <f t="shared" si="5"/>
        <v>0</v>
      </c>
      <c r="V20" s="198" t="e">
        <f t="shared" si="6"/>
        <v>#DIV/0!</v>
      </c>
    </row>
    <row r="21" spans="1:22" s="31" customFormat="1" ht="42" x14ac:dyDescent="0.2">
      <c r="A21" s="32">
        <v>14</v>
      </c>
      <c r="B21" s="199"/>
      <c r="C21" s="192"/>
      <c r="D21" s="192"/>
      <c r="E21" s="192"/>
      <c r="F21" s="192"/>
      <c r="G21" s="35">
        <f t="shared" si="0"/>
        <v>0</v>
      </c>
      <c r="H21" s="221"/>
      <c r="I21" s="193"/>
      <c r="J21" s="194" t="e">
        <f t="shared" si="1"/>
        <v>#DIV/0!</v>
      </c>
      <c r="K21" s="199" t="s">
        <v>296</v>
      </c>
      <c r="L21" s="195">
        <v>942043.36664600018</v>
      </c>
      <c r="M21" s="195">
        <v>0</v>
      </c>
      <c r="N21" s="195">
        <v>53249.95447199999</v>
      </c>
      <c r="O21" s="195">
        <v>37734.005010000001</v>
      </c>
      <c r="P21" s="35">
        <f t="shared" si="2"/>
        <v>1033027.3261280002</v>
      </c>
      <c r="Q21" s="196">
        <v>4</v>
      </c>
      <c r="R21" s="193" t="s">
        <v>16</v>
      </c>
      <c r="S21" s="35">
        <f t="shared" si="3"/>
        <v>258256.83153200004</v>
      </c>
      <c r="T21" s="197">
        <f t="shared" si="4"/>
        <v>0</v>
      </c>
      <c r="U21" s="197">
        <f t="shared" si="5"/>
        <v>0</v>
      </c>
      <c r="V21" s="198" t="e">
        <f t="shared" si="6"/>
        <v>#DIV/0!</v>
      </c>
    </row>
    <row r="22" spans="1:22" s="31" customFormat="1" x14ac:dyDescent="0.2">
      <c r="A22" s="32">
        <v>15</v>
      </c>
      <c r="B22" s="199"/>
      <c r="C22" s="192"/>
      <c r="D22" s="192"/>
      <c r="E22" s="192"/>
      <c r="F22" s="192"/>
      <c r="G22" s="35">
        <f t="shared" si="0"/>
        <v>0</v>
      </c>
      <c r="H22" s="221"/>
      <c r="I22" s="193"/>
      <c r="J22" s="194" t="e">
        <f t="shared" si="1"/>
        <v>#DIV/0!</v>
      </c>
      <c r="K22" s="199" t="s">
        <v>297</v>
      </c>
      <c r="L22" s="195">
        <v>1413065.0499689998</v>
      </c>
      <c r="M22" s="195">
        <v>0</v>
      </c>
      <c r="N22" s="195">
        <v>79874.931707999989</v>
      </c>
      <c r="O22" s="195">
        <v>56601.00751499999</v>
      </c>
      <c r="P22" s="35">
        <f t="shared" si="2"/>
        <v>1549540.9891919997</v>
      </c>
      <c r="Q22" s="196">
        <v>1</v>
      </c>
      <c r="R22" s="193" t="s">
        <v>15</v>
      </c>
      <c r="S22" s="35">
        <f t="shared" si="3"/>
        <v>1549540.9891919997</v>
      </c>
      <c r="T22" s="197">
        <f t="shared" si="4"/>
        <v>0</v>
      </c>
      <c r="U22" s="197">
        <f t="shared" si="5"/>
        <v>0</v>
      </c>
      <c r="V22" s="198" t="e">
        <f t="shared" si="6"/>
        <v>#DIV/0!</v>
      </c>
    </row>
    <row r="23" spans="1:22" s="31" customFormat="1" ht="63" x14ac:dyDescent="0.2">
      <c r="A23" s="32">
        <v>16</v>
      </c>
      <c r="B23" s="199"/>
      <c r="C23" s="192"/>
      <c r="D23" s="192"/>
      <c r="E23" s="192"/>
      <c r="F23" s="192"/>
      <c r="G23" s="35">
        <f t="shared" si="0"/>
        <v>0</v>
      </c>
      <c r="H23" s="221"/>
      <c r="I23" s="193"/>
      <c r="J23" s="194" t="e">
        <f t="shared" si="1"/>
        <v>#DIV/0!</v>
      </c>
      <c r="K23" s="199" t="s">
        <v>298</v>
      </c>
      <c r="L23" s="195">
        <v>1413065.0499689998</v>
      </c>
      <c r="M23" s="195">
        <v>0</v>
      </c>
      <c r="N23" s="195">
        <v>79874.931707999989</v>
      </c>
      <c r="O23" s="195">
        <v>56601.00751499999</v>
      </c>
      <c r="P23" s="35">
        <f t="shared" si="2"/>
        <v>1549540.9891919997</v>
      </c>
      <c r="Q23" s="196">
        <v>1</v>
      </c>
      <c r="R23" s="193" t="s">
        <v>15</v>
      </c>
      <c r="S23" s="35">
        <f t="shared" si="3"/>
        <v>1549540.9891919997</v>
      </c>
      <c r="T23" s="197">
        <f t="shared" si="4"/>
        <v>0</v>
      </c>
      <c r="U23" s="197">
        <f t="shared" si="5"/>
        <v>0</v>
      </c>
      <c r="V23" s="198" t="e">
        <f t="shared" si="6"/>
        <v>#DIV/0!</v>
      </c>
    </row>
    <row r="24" spans="1:22" s="31" customFormat="1" ht="42" x14ac:dyDescent="0.2">
      <c r="A24" s="32">
        <v>17</v>
      </c>
      <c r="B24" s="199"/>
      <c r="C24" s="192"/>
      <c r="D24" s="200"/>
      <c r="E24" s="192"/>
      <c r="F24" s="192"/>
      <c r="G24" s="35">
        <f t="shared" ref="G24:G137" si="7">SUM(C24:F24)</f>
        <v>0</v>
      </c>
      <c r="H24" s="217"/>
      <c r="I24" s="193"/>
      <c r="J24" s="194" t="e">
        <f>G24/H24</f>
        <v>#DIV/0!</v>
      </c>
      <c r="K24" s="199" t="s">
        <v>299</v>
      </c>
      <c r="L24" s="195">
        <v>942043.36664600018</v>
      </c>
      <c r="M24" s="201">
        <v>0</v>
      </c>
      <c r="N24" s="195">
        <v>53249.95447199999</v>
      </c>
      <c r="O24" s="195">
        <v>37734.005010000001</v>
      </c>
      <c r="P24" s="35">
        <f t="shared" ref="P24:P119" si="8">SUM(L24:O24)</f>
        <v>1033027.3261280002</v>
      </c>
      <c r="Q24" s="196">
        <v>1</v>
      </c>
      <c r="R24" s="193" t="s">
        <v>15</v>
      </c>
      <c r="S24" s="35">
        <f>P24/Q24</f>
        <v>1033027.3261280002</v>
      </c>
      <c r="T24" s="197">
        <f t="shared" ref="T24:U137" si="9">IF(G24=0,0,(P24-G24)/G24)*100</f>
        <v>0</v>
      </c>
      <c r="U24" s="197">
        <f t="shared" si="9"/>
        <v>0</v>
      </c>
      <c r="V24" s="198" t="e">
        <f t="shared" ref="V24:V137" si="10">IF(J24=0,0,(S24-J24)/J24)*100</f>
        <v>#DIV/0!</v>
      </c>
    </row>
    <row r="25" spans="1:22" s="31" customFormat="1" x14ac:dyDescent="0.2">
      <c r="A25" s="32"/>
      <c r="B25" s="191" t="s">
        <v>300</v>
      </c>
      <c r="C25" s="192"/>
      <c r="D25" s="200"/>
      <c r="E25" s="192"/>
      <c r="F25" s="192"/>
      <c r="G25" s="35"/>
      <c r="H25" s="217"/>
      <c r="I25" s="193"/>
      <c r="J25" s="194"/>
      <c r="K25" s="191" t="s">
        <v>300</v>
      </c>
      <c r="L25" s="195"/>
      <c r="M25" s="201"/>
      <c r="N25" s="195"/>
      <c r="O25" s="195"/>
      <c r="P25" s="35"/>
      <c r="Q25" s="196"/>
      <c r="R25" s="193"/>
      <c r="S25" s="35"/>
      <c r="T25" s="197"/>
      <c r="U25" s="197"/>
      <c r="V25" s="198"/>
    </row>
    <row r="26" spans="1:22" s="31" customFormat="1" x14ac:dyDescent="0.2">
      <c r="A26" s="32">
        <v>18</v>
      </c>
      <c r="B26" s="199" t="s">
        <v>80</v>
      </c>
      <c r="C26" s="192">
        <v>1209383.2999999998</v>
      </c>
      <c r="D26" s="200">
        <v>0</v>
      </c>
      <c r="E26" s="192">
        <v>626619.66</v>
      </c>
      <c r="F26" s="192">
        <v>156916.57999999999</v>
      </c>
      <c r="G26" s="35">
        <f t="shared" ref="G26:G116" si="11">SUM(C26:F26)</f>
        <v>1992919.54</v>
      </c>
      <c r="H26" s="217">
        <v>5</v>
      </c>
      <c r="I26" s="193" t="s">
        <v>15</v>
      </c>
      <c r="J26" s="194">
        <f t="shared" ref="J26:J116" si="12">G26/H26</f>
        <v>398583.908</v>
      </c>
      <c r="K26" s="199" t="s">
        <v>301</v>
      </c>
      <c r="L26" s="195">
        <v>2061080.7840000005</v>
      </c>
      <c r="M26" s="201">
        <v>0</v>
      </c>
      <c r="N26" s="195">
        <v>709534.01599999995</v>
      </c>
      <c r="O26" s="195">
        <v>171887.36800000002</v>
      </c>
      <c r="P26" s="35">
        <f t="shared" ref="P26:P116" si="13">SUM(L26:O26)</f>
        <v>2942502.1680000005</v>
      </c>
      <c r="Q26" s="196">
        <v>8</v>
      </c>
      <c r="R26" s="193" t="s">
        <v>15</v>
      </c>
      <c r="S26" s="35">
        <f t="shared" ref="S26:S116" si="14">P26/Q26</f>
        <v>367812.77100000007</v>
      </c>
      <c r="T26" s="197">
        <f t="shared" ref="T26:T116" si="15">IF(G26=0,0,(P26-G26)/G26)*100</f>
        <v>47.647815626314774</v>
      </c>
      <c r="U26" s="197">
        <f t="shared" ref="U26:U116" si="16">IF(H26=0,0,(Q26-H26)/H26)*100</f>
        <v>60</v>
      </c>
      <c r="V26" s="198">
        <f t="shared" ref="V26:V116" si="17">IF(J26=0,0,(S26-J26)/J26)*100</f>
        <v>-7.7201152335532655</v>
      </c>
    </row>
    <row r="27" spans="1:22" s="31" customFormat="1" x14ac:dyDescent="0.2">
      <c r="A27" s="32">
        <v>19</v>
      </c>
      <c r="B27" s="191"/>
      <c r="C27" s="192"/>
      <c r="D27" s="200"/>
      <c r="E27" s="192"/>
      <c r="F27" s="192"/>
      <c r="G27" s="35"/>
      <c r="H27" s="217"/>
      <c r="I27" s="193"/>
      <c r="J27" s="194" t="e">
        <f t="shared" si="12"/>
        <v>#DIV/0!</v>
      </c>
      <c r="K27" s="199" t="s">
        <v>302</v>
      </c>
      <c r="L27" s="195">
        <v>128817.54900000003</v>
      </c>
      <c r="M27" s="201">
        <v>0</v>
      </c>
      <c r="N27" s="195">
        <v>44345.875999999997</v>
      </c>
      <c r="O27" s="195">
        <v>10742.960500000001</v>
      </c>
      <c r="P27" s="35">
        <f t="shared" si="13"/>
        <v>183906.38550000003</v>
      </c>
      <c r="Q27" s="196">
        <v>2</v>
      </c>
      <c r="R27" s="193" t="s">
        <v>15</v>
      </c>
      <c r="S27" s="35">
        <f t="shared" si="14"/>
        <v>91953.192750000017</v>
      </c>
      <c r="T27" s="197">
        <f t="shared" si="15"/>
        <v>0</v>
      </c>
      <c r="U27" s="197">
        <f t="shared" si="16"/>
        <v>0</v>
      </c>
      <c r="V27" s="198" t="e">
        <f t="shared" si="17"/>
        <v>#DIV/0!</v>
      </c>
    </row>
    <row r="28" spans="1:22" s="31" customFormat="1" x14ac:dyDescent="0.2">
      <c r="A28" s="32">
        <v>20</v>
      </c>
      <c r="B28" s="191"/>
      <c r="C28" s="192"/>
      <c r="D28" s="200"/>
      <c r="E28" s="192"/>
      <c r="F28" s="192"/>
      <c r="G28" s="35"/>
      <c r="H28" s="217"/>
      <c r="I28" s="193"/>
      <c r="J28" s="194" t="e">
        <f t="shared" si="12"/>
        <v>#DIV/0!</v>
      </c>
      <c r="K28" s="199" t="s">
        <v>303</v>
      </c>
      <c r="L28" s="195">
        <v>386452.64700000006</v>
      </c>
      <c r="M28" s="201">
        <v>0</v>
      </c>
      <c r="N28" s="195">
        <v>133037.628</v>
      </c>
      <c r="O28" s="195">
        <v>32228.8815</v>
      </c>
      <c r="P28" s="35">
        <f t="shared" si="13"/>
        <v>551719.15650000004</v>
      </c>
      <c r="Q28" s="196">
        <v>10</v>
      </c>
      <c r="R28" s="193" t="s">
        <v>15</v>
      </c>
      <c r="S28" s="35">
        <f t="shared" si="14"/>
        <v>55171.915650000003</v>
      </c>
      <c r="T28" s="197">
        <f t="shared" si="15"/>
        <v>0</v>
      </c>
      <c r="U28" s="197">
        <f t="shared" si="16"/>
        <v>0</v>
      </c>
      <c r="V28" s="198" t="e">
        <f t="shared" si="17"/>
        <v>#DIV/0!</v>
      </c>
    </row>
    <row r="29" spans="1:22" s="31" customFormat="1" x14ac:dyDescent="0.2">
      <c r="A29" s="32"/>
      <c r="B29" s="191" t="s">
        <v>151</v>
      </c>
      <c r="C29" s="192"/>
      <c r="D29" s="200"/>
      <c r="E29" s="192"/>
      <c r="F29" s="192"/>
      <c r="G29" s="35"/>
      <c r="H29" s="217"/>
      <c r="I29" s="193"/>
      <c r="J29" s="194"/>
      <c r="K29" s="191" t="s">
        <v>151</v>
      </c>
      <c r="L29" s="195"/>
      <c r="M29" s="201"/>
      <c r="N29" s="195"/>
      <c r="O29" s="195"/>
      <c r="P29" s="35"/>
      <c r="Q29" s="196"/>
      <c r="R29" s="193"/>
      <c r="S29" s="35"/>
      <c r="T29" s="197"/>
      <c r="U29" s="197"/>
      <c r="V29" s="198"/>
    </row>
    <row r="30" spans="1:22" s="31" customFormat="1" x14ac:dyDescent="0.2">
      <c r="A30" s="32">
        <v>21</v>
      </c>
      <c r="B30" s="199" t="s">
        <v>93</v>
      </c>
      <c r="C30" s="192">
        <v>3143943.6833189996</v>
      </c>
      <c r="D30" s="200">
        <v>0</v>
      </c>
      <c r="E30" s="192">
        <v>219587.56437800001</v>
      </c>
      <c r="F30" s="192">
        <v>78465.234775000004</v>
      </c>
      <c r="G30" s="35">
        <f t="shared" si="11"/>
        <v>3441996.4824719992</v>
      </c>
      <c r="H30" s="217">
        <v>8</v>
      </c>
      <c r="I30" s="193" t="s">
        <v>15</v>
      </c>
      <c r="J30" s="194">
        <f t="shared" si="12"/>
        <v>430249.56030899991</v>
      </c>
      <c r="K30" s="199" t="s">
        <v>93</v>
      </c>
      <c r="L30" s="195">
        <v>2165848.3167359997</v>
      </c>
      <c r="M30" s="201">
        <v>0</v>
      </c>
      <c r="N30" s="195">
        <v>202347.86830799998</v>
      </c>
      <c r="O30" s="195">
        <v>99850.961244000006</v>
      </c>
      <c r="P30" s="35">
        <f t="shared" si="13"/>
        <v>2468047.1462879996</v>
      </c>
      <c r="Q30" s="196">
        <v>5</v>
      </c>
      <c r="R30" s="193" t="s">
        <v>15</v>
      </c>
      <c r="S30" s="35">
        <f t="shared" si="14"/>
        <v>493609.42925759993</v>
      </c>
      <c r="T30" s="197">
        <f t="shared" si="15"/>
        <v>-28.296058440028425</v>
      </c>
      <c r="U30" s="197">
        <f t="shared" si="16"/>
        <v>-37.5</v>
      </c>
      <c r="V30" s="198">
        <f t="shared" si="17"/>
        <v>14.726306495954521</v>
      </c>
    </row>
    <row r="31" spans="1:22" s="31" customFormat="1" x14ac:dyDescent="0.2">
      <c r="A31" s="32">
        <v>22</v>
      </c>
      <c r="B31" s="199" t="s">
        <v>339</v>
      </c>
      <c r="C31" s="192">
        <v>3135621.9689639993</v>
      </c>
      <c r="D31" s="200">
        <v>0</v>
      </c>
      <c r="E31" s="192">
        <v>219006.33736800001</v>
      </c>
      <c r="F31" s="192">
        <v>78257.544900000008</v>
      </c>
      <c r="G31" s="35">
        <f t="shared" si="11"/>
        <v>3432885.8512319992</v>
      </c>
      <c r="H31" s="217">
        <v>7</v>
      </c>
      <c r="I31" s="193" t="s">
        <v>15</v>
      </c>
      <c r="J31" s="194">
        <f t="shared" si="12"/>
        <v>490412.26446171419</v>
      </c>
      <c r="K31" s="199" t="s">
        <v>304</v>
      </c>
      <c r="L31" s="195">
        <v>1978189.2738399999</v>
      </c>
      <c r="M31" s="201">
        <v>0</v>
      </c>
      <c r="N31" s="195">
        <v>184815.51989499998</v>
      </c>
      <c r="O31" s="195">
        <v>91199.41548499999</v>
      </c>
      <c r="P31" s="35">
        <f t="shared" si="13"/>
        <v>2254204.2092199996</v>
      </c>
      <c r="Q31" s="196">
        <v>4</v>
      </c>
      <c r="R31" s="193" t="s">
        <v>15</v>
      </c>
      <c r="S31" s="35">
        <f t="shared" si="14"/>
        <v>563551.0523049999</v>
      </c>
      <c r="T31" s="197">
        <f t="shared" si="15"/>
        <v>-34.335008301805097</v>
      </c>
      <c r="U31" s="197">
        <f t="shared" si="16"/>
        <v>-42.857142857142854</v>
      </c>
      <c r="V31" s="198">
        <f t="shared" si="17"/>
        <v>14.913735471841072</v>
      </c>
    </row>
    <row r="32" spans="1:22" s="31" customFormat="1" x14ac:dyDescent="0.2">
      <c r="A32" s="32">
        <v>23</v>
      </c>
      <c r="B32" s="199" t="s">
        <v>94</v>
      </c>
      <c r="C32" s="192">
        <v>2927579.1100889994</v>
      </c>
      <c r="D32" s="200">
        <v>0</v>
      </c>
      <c r="E32" s="192">
        <v>204475.66211800001</v>
      </c>
      <c r="F32" s="192">
        <v>73065.298024999996</v>
      </c>
      <c r="G32" s="35">
        <f t="shared" si="11"/>
        <v>3205120.0702319993</v>
      </c>
      <c r="H32" s="217">
        <v>5</v>
      </c>
      <c r="I32" s="193" t="s">
        <v>15</v>
      </c>
      <c r="J32" s="194">
        <f t="shared" si="12"/>
        <v>641024.01404639985</v>
      </c>
      <c r="K32" s="199" t="s">
        <v>94</v>
      </c>
      <c r="L32" s="195">
        <v>2930827.8546559997</v>
      </c>
      <c r="M32" s="201">
        <v>0</v>
      </c>
      <c r="N32" s="195">
        <v>273817.31406799995</v>
      </c>
      <c r="O32" s="195">
        <v>135118.40892399999</v>
      </c>
      <c r="P32" s="35">
        <f t="shared" si="13"/>
        <v>3339763.5776479994</v>
      </c>
      <c r="Q32" s="196">
        <v>6</v>
      </c>
      <c r="R32" s="193" t="s">
        <v>15</v>
      </c>
      <c r="S32" s="35">
        <f t="shared" si="14"/>
        <v>556627.26294133323</v>
      </c>
      <c r="T32" s="197">
        <f t="shared" si="15"/>
        <v>4.200888093601252</v>
      </c>
      <c r="U32" s="197">
        <f t="shared" si="16"/>
        <v>20</v>
      </c>
      <c r="V32" s="198">
        <f t="shared" si="17"/>
        <v>-13.165926588665625</v>
      </c>
    </row>
    <row r="33" spans="1:22" s="31" customFormat="1" x14ac:dyDescent="0.2">
      <c r="A33" s="32">
        <v>24</v>
      </c>
      <c r="B33" s="199" t="s">
        <v>95</v>
      </c>
      <c r="C33" s="192">
        <v>2969187.6818639995</v>
      </c>
      <c r="D33" s="200">
        <v>0</v>
      </c>
      <c r="E33" s="192">
        <v>207381.79716800002</v>
      </c>
      <c r="F33" s="192">
        <v>74103.747400000007</v>
      </c>
      <c r="G33" s="35">
        <f t="shared" si="11"/>
        <v>3250673.2264319998</v>
      </c>
      <c r="H33" s="217">
        <v>5</v>
      </c>
      <c r="I33" s="193" t="s">
        <v>15</v>
      </c>
      <c r="J33" s="194">
        <f t="shared" si="12"/>
        <v>650134.64528639999</v>
      </c>
      <c r="K33" s="199" t="s">
        <v>305</v>
      </c>
      <c r="L33" s="195">
        <v>1971017.5906719998</v>
      </c>
      <c r="M33" s="201">
        <v>0</v>
      </c>
      <c r="N33" s="195">
        <v>184145.49384099999</v>
      </c>
      <c r="O33" s="195">
        <v>90868.783162999986</v>
      </c>
      <c r="P33" s="35">
        <f t="shared" si="13"/>
        <v>2246031.8676759996</v>
      </c>
      <c r="Q33" s="196">
        <v>3</v>
      </c>
      <c r="R33" s="193" t="s">
        <v>15</v>
      </c>
      <c r="S33" s="35">
        <f t="shared" si="14"/>
        <v>748677.28922533325</v>
      </c>
      <c r="T33" s="197">
        <f t="shared" si="15"/>
        <v>-30.905639809840668</v>
      </c>
      <c r="U33" s="197">
        <f t="shared" si="16"/>
        <v>-40</v>
      </c>
      <c r="V33" s="198">
        <f t="shared" si="17"/>
        <v>15.157266983598891</v>
      </c>
    </row>
    <row r="34" spans="1:22" s="31" customFormat="1" x14ac:dyDescent="0.2">
      <c r="A34" s="32">
        <v>25</v>
      </c>
      <c r="B34" s="199" t="s">
        <v>96</v>
      </c>
      <c r="C34" s="192">
        <v>2677927.6794389994</v>
      </c>
      <c r="D34" s="200">
        <v>0</v>
      </c>
      <c r="E34" s="192">
        <v>187038.851818</v>
      </c>
      <c r="F34" s="192">
        <v>66834.601775000003</v>
      </c>
      <c r="G34" s="35">
        <f t="shared" si="11"/>
        <v>2931801.1330319992</v>
      </c>
      <c r="H34" s="217">
        <v>3</v>
      </c>
      <c r="I34" s="193" t="s">
        <v>15</v>
      </c>
      <c r="J34" s="194">
        <f t="shared" si="12"/>
        <v>977267.0443439997</v>
      </c>
      <c r="K34" s="199" t="s">
        <v>306</v>
      </c>
      <c r="L34" s="195">
        <v>1443898.8778239999</v>
      </c>
      <c r="M34" s="201">
        <v>0</v>
      </c>
      <c r="N34" s="195">
        <v>134898.57887199998</v>
      </c>
      <c r="O34" s="195">
        <v>66567.307495999994</v>
      </c>
      <c r="P34" s="35">
        <f t="shared" si="13"/>
        <v>1645364.764192</v>
      </c>
      <c r="Q34" s="196">
        <v>2</v>
      </c>
      <c r="R34" s="193" t="s">
        <v>15</v>
      </c>
      <c r="S34" s="35">
        <f t="shared" si="14"/>
        <v>822682.38209600002</v>
      </c>
      <c r="T34" s="197">
        <f t="shared" si="15"/>
        <v>-43.878704948503696</v>
      </c>
      <c r="U34" s="197">
        <f t="shared" si="16"/>
        <v>-33.333333333333329</v>
      </c>
      <c r="V34" s="198">
        <f t="shared" si="17"/>
        <v>-15.818057422755535</v>
      </c>
    </row>
    <row r="35" spans="1:22" s="31" customFormat="1" x14ac:dyDescent="0.2">
      <c r="A35" s="32"/>
      <c r="B35" s="191" t="s">
        <v>150</v>
      </c>
      <c r="C35" s="192"/>
      <c r="D35" s="200"/>
      <c r="E35" s="192"/>
      <c r="F35" s="192"/>
      <c r="G35" s="35"/>
      <c r="H35" s="217"/>
      <c r="I35" s="193"/>
      <c r="J35" s="194"/>
      <c r="K35" s="191" t="s">
        <v>150</v>
      </c>
      <c r="L35" s="195"/>
      <c r="M35" s="201"/>
      <c r="N35" s="195"/>
      <c r="O35" s="195"/>
      <c r="P35" s="35"/>
      <c r="Q35" s="196"/>
      <c r="R35" s="193"/>
      <c r="S35" s="35"/>
      <c r="T35" s="197"/>
      <c r="U35" s="197"/>
      <c r="V35" s="198"/>
    </row>
    <row r="36" spans="1:22" s="31" customFormat="1" x14ac:dyDescent="0.2">
      <c r="A36" s="32">
        <v>26</v>
      </c>
      <c r="B36" s="199" t="s">
        <v>105</v>
      </c>
      <c r="C36" s="192">
        <v>7545279.1776000001</v>
      </c>
      <c r="D36" s="200">
        <v>0</v>
      </c>
      <c r="E36" s="202">
        <v>528139.21680000005</v>
      </c>
      <c r="F36" s="202">
        <v>206908.48440000002</v>
      </c>
      <c r="G36" s="35">
        <f t="shared" si="11"/>
        <v>8280326.878800001</v>
      </c>
      <c r="H36" s="217">
        <v>7</v>
      </c>
      <c r="I36" s="193" t="s">
        <v>104</v>
      </c>
      <c r="J36" s="194">
        <f t="shared" si="12"/>
        <v>1182903.8398285715</v>
      </c>
      <c r="K36" s="199" t="s">
        <v>105</v>
      </c>
      <c r="L36" s="195">
        <v>7324884.4488000004</v>
      </c>
      <c r="M36" s="201">
        <v>0</v>
      </c>
      <c r="N36" s="195">
        <v>386787.93959999998</v>
      </c>
      <c r="O36" s="195">
        <v>456191.91599999997</v>
      </c>
      <c r="P36" s="35">
        <f t="shared" si="13"/>
        <v>8167864.3044000007</v>
      </c>
      <c r="Q36" s="196">
        <v>7</v>
      </c>
      <c r="R36" s="193" t="s">
        <v>104</v>
      </c>
      <c r="S36" s="35">
        <f t="shared" si="14"/>
        <v>1166837.7577714287</v>
      </c>
      <c r="T36" s="197">
        <f t="shared" si="15"/>
        <v>-1.3581900333903068</v>
      </c>
      <c r="U36" s="197">
        <f t="shared" si="16"/>
        <v>0</v>
      </c>
      <c r="V36" s="198">
        <f t="shared" si="17"/>
        <v>-1.3581900333903041</v>
      </c>
    </row>
    <row r="37" spans="1:22" s="31" customFormat="1" x14ac:dyDescent="0.2">
      <c r="A37" s="32">
        <v>27</v>
      </c>
      <c r="B37" s="199" t="s">
        <v>97</v>
      </c>
      <c r="C37" s="192">
        <v>2961522.0772079998</v>
      </c>
      <c r="D37" s="200">
        <v>0</v>
      </c>
      <c r="E37" s="202">
        <v>207294.64259400003</v>
      </c>
      <c r="F37" s="202">
        <v>81211.580127000008</v>
      </c>
      <c r="G37" s="35">
        <f t="shared" si="11"/>
        <v>3250028.2999289995</v>
      </c>
      <c r="H37" s="217">
        <v>2</v>
      </c>
      <c r="I37" s="193" t="s">
        <v>15</v>
      </c>
      <c r="J37" s="194">
        <f t="shared" si="12"/>
        <v>1625014.1499644998</v>
      </c>
      <c r="K37" s="199" t="s">
        <v>97</v>
      </c>
      <c r="L37" s="195">
        <v>2875017.146154</v>
      </c>
      <c r="M37" s="201">
        <v>0</v>
      </c>
      <c r="N37" s="195">
        <v>151814.26629299999</v>
      </c>
      <c r="O37" s="195">
        <v>179055.32702999999</v>
      </c>
      <c r="P37" s="35">
        <f t="shared" si="13"/>
        <v>3205886.7394769997</v>
      </c>
      <c r="Q37" s="196">
        <v>2</v>
      </c>
      <c r="R37" s="193" t="s">
        <v>15</v>
      </c>
      <c r="S37" s="35">
        <f t="shared" si="14"/>
        <v>1602943.3697384999</v>
      </c>
      <c r="T37" s="197">
        <f t="shared" si="15"/>
        <v>-1.3581900333902968</v>
      </c>
      <c r="U37" s="197">
        <f t="shared" si="16"/>
        <v>0</v>
      </c>
      <c r="V37" s="198">
        <f t="shared" si="17"/>
        <v>-1.3581900333902968</v>
      </c>
    </row>
    <row r="38" spans="1:22" s="31" customFormat="1" x14ac:dyDescent="0.2">
      <c r="A38" s="32">
        <v>28</v>
      </c>
      <c r="B38" s="199" t="s">
        <v>106</v>
      </c>
      <c r="C38" s="192">
        <v>4313384.5965280002</v>
      </c>
      <c r="D38" s="200">
        <v>0</v>
      </c>
      <c r="E38" s="202">
        <v>301919.58560400008</v>
      </c>
      <c r="F38" s="202">
        <v>118282.68358200001</v>
      </c>
      <c r="G38" s="35">
        <f t="shared" ref="G38:G104" si="18">SUM(C38:F38)</f>
        <v>4733586.8657140005</v>
      </c>
      <c r="H38" s="217">
        <v>4</v>
      </c>
      <c r="I38" s="193" t="s">
        <v>104</v>
      </c>
      <c r="J38" s="194">
        <f t="shared" ref="J38:J104" si="19">G38/H38</f>
        <v>1183396.7164285001</v>
      </c>
      <c r="K38" s="199" t="s">
        <v>106</v>
      </c>
      <c r="L38" s="195">
        <v>4187392.2765640002</v>
      </c>
      <c r="M38" s="201">
        <v>0</v>
      </c>
      <c r="N38" s="195">
        <v>221113.77213800003</v>
      </c>
      <c r="O38" s="195">
        <v>260789.71197999999</v>
      </c>
      <c r="P38" s="35">
        <f t="shared" ref="P38:P104" si="20">SUM(L38:O38)</f>
        <v>4669295.7606820008</v>
      </c>
      <c r="Q38" s="196">
        <v>4</v>
      </c>
      <c r="R38" s="193" t="s">
        <v>104</v>
      </c>
      <c r="S38" s="35">
        <f t="shared" ref="S38:S104" si="21">P38/Q38</f>
        <v>1167323.9401705002</v>
      </c>
      <c r="T38" s="197">
        <f t="shared" ref="T38:T104" si="22">IF(G38=0,0,(P38-G38)/G38)*100</f>
        <v>-1.3581900333902983</v>
      </c>
      <c r="U38" s="197">
        <f t="shared" ref="U38:U104" si="23">IF(H38=0,0,(Q38-H38)/H38)*100</f>
        <v>0</v>
      </c>
      <c r="V38" s="198">
        <f t="shared" ref="V38:V104" si="24">IF(J38=0,0,(S38-J38)/J38)*100</f>
        <v>-1.3581900333902983</v>
      </c>
    </row>
    <row r="39" spans="1:22" s="31" customFormat="1" x14ac:dyDescent="0.2">
      <c r="A39" s="32">
        <v>29</v>
      </c>
      <c r="B39" s="199" t="s">
        <v>98</v>
      </c>
      <c r="C39" s="192">
        <v>4439139.2494879998</v>
      </c>
      <c r="D39" s="200">
        <v>0</v>
      </c>
      <c r="E39" s="202">
        <v>310721.90588400001</v>
      </c>
      <c r="F39" s="202">
        <v>121731.158322</v>
      </c>
      <c r="G39" s="35">
        <f t="shared" si="18"/>
        <v>4871592.3136939993</v>
      </c>
      <c r="H39" s="217">
        <v>3</v>
      </c>
      <c r="I39" s="193" t="s">
        <v>15</v>
      </c>
      <c r="J39" s="194">
        <f t="shared" si="19"/>
        <v>1623864.1045646665</v>
      </c>
      <c r="K39" s="199" t="s">
        <v>98</v>
      </c>
      <c r="L39" s="195">
        <v>4309473.6840439998</v>
      </c>
      <c r="M39" s="201">
        <v>0</v>
      </c>
      <c r="N39" s="195">
        <v>227560.23779799999</v>
      </c>
      <c r="O39" s="195">
        <v>268392.91057999997</v>
      </c>
      <c r="P39" s="35">
        <f t="shared" si="20"/>
        <v>4805426.8324219994</v>
      </c>
      <c r="Q39" s="196">
        <v>3</v>
      </c>
      <c r="R39" s="193" t="s">
        <v>15</v>
      </c>
      <c r="S39" s="35">
        <f t="shared" si="21"/>
        <v>1601808.9441406664</v>
      </c>
      <c r="T39" s="197">
        <f t="shared" si="22"/>
        <v>-1.3581900333903014</v>
      </c>
      <c r="U39" s="197">
        <f t="shared" si="23"/>
        <v>0</v>
      </c>
      <c r="V39" s="198">
        <f t="shared" si="24"/>
        <v>-1.358190033390311</v>
      </c>
    </row>
    <row r="40" spans="1:22" s="31" customFormat="1" x14ac:dyDescent="0.2">
      <c r="A40" s="32">
        <v>30</v>
      </c>
      <c r="B40" s="199" t="s">
        <v>107</v>
      </c>
      <c r="C40" s="192">
        <v>7545279.1776000001</v>
      </c>
      <c r="D40" s="200">
        <v>0</v>
      </c>
      <c r="E40" s="202">
        <v>528139.21680000005</v>
      </c>
      <c r="F40" s="202">
        <v>206908.48440000002</v>
      </c>
      <c r="G40" s="35">
        <f t="shared" si="18"/>
        <v>8280326.878800001</v>
      </c>
      <c r="H40" s="217">
        <v>7</v>
      </c>
      <c r="I40" s="193" t="s">
        <v>104</v>
      </c>
      <c r="J40" s="194">
        <f t="shared" si="19"/>
        <v>1182903.8398285715</v>
      </c>
      <c r="K40" s="199" t="s">
        <v>107</v>
      </c>
      <c r="L40" s="195">
        <v>7324884.4488000004</v>
      </c>
      <c r="M40" s="201">
        <v>0</v>
      </c>
      <c r="N40" s="195">
        <v>386787.93959999998</v>
      </c>
      <c r="O40" s="195">
        <v>456191.91599999997</v>
      </c>
      <c r="P40" s="35">
        <f t="shared" si="20"/>
        <v>8167864.3044000007</v>
      </c>
      <c r="Q40" s="196">
        <v>7</v>
      </c>
      <c r="R40" s="193" t="s">
        <v>104</v>
      </c>
      <c r="S40" s="35">
        <f t="shared" si="21"/>
        <v>1166837.7577714287</v>
      </c>
      <c r="T40" s="197">
        <f t="shared" si="22"/>
        <v>-1.3581900333903068</v>
      </c>
      <c r="U40" s="197">
        <f t="shared" si="23"/>
        <v>0</v>
      </c>
      <c r="V40" s="198">
        <f t="shared" si="24"/>
        <v>-1.3581900333903041</v>
      </c>
    </row>
    <row r="41" spans="1:22" s="31" customFormat="1" x14ac:dyDescent="0.2">
      <c r="A41" s="32">
        <v>31</v>
      </c>
      <c r="B41" s="199" t="s">
        <v>99</v>
      </c>
      <c r="C41" s="192">
        <v>2961522.0772079998</v>
      </c>
      <c r="D41" s="200">
        <v>0</v>
      </c>
      <c r="E41" s="202">
        <v>207294.64259400003</v>
      </c>
      <c r="F41" s="202">
        <v>81211.580127000008</v>
      </c>
      <c r="G41" s="35">
        <f t="shared" si="18"/>
        <v>3250028.2999289995</v>
      </c>
      <c r="H41" s="217">
        <v>2</v>
      </c>
      <c r="I41" s="193" t="s">
        <v>15</v>
      </c>
      <c r="J41" s="194">
        <f t="shared" si="19"/>
        <v>1625014.1499644998</v>
      </c>
      <c r="K41" s="199" t="s">
        <v>99</v>
      </c>
      <c r="L41" s="195">
        <v>2875017.146154</v>
      </c>
      <c r="M41" s="201">
        <v>0</v>
      </c>
      <c r="N41" s="195">
        <v>151814.26629299999</v>
      </c>
      <c r="O41" s="195">
        <v>179055.32702999999</v>
      </c>
      <c r="P41" s="35">
        <f t="shared" si="20"/>
        <v>3205886.7394769997</v>
      </c>
      <c r="Q41" s="196">
        <v>2</v>
      </c>
      <c r="R41" s="193" t="s">
        <v>15</v>
      </c>
      <c r="S41" s="35">
        <f t="shared" si="21"/>
        <v>1602943.3697384999</v>
      </c>
      <c r="T41" s="197">
        <f t="shared" si="22"/>
        <v>-1.3581900333902968</v>
      </c>
      <c r="U41" s="197">
        <f t="shared" si="23"/>
        <v>0</v>
      </c>
      <c r="V41" s="198">
        <f t="shared" si="24"/>
        <v>-1.3581900333902968</v>
      </c>
    </row>
    <row r="42" spans="1:22" s="31" customFormat="1" x14ac:dyDescent="0.2">
      <c r="A42" s="32">
        <v>32</v>
      </c>
      <c r="B42" s="199" t="s">
        <v>108</v>
      </c>
      <c r="C42" s="192">
        <v>2156692.2982640001</v>
      </c>
      <c r="D42" s="200">
        <v>0</v>
      </c>
      <c r="E42" s="202">
        <v>150959.79280200004</v>
      </c>
      <c r="F42" s="202">
        <v>59141.341791000006</v>
      </c>
      <c r="G42" s="35">
        <f t="shared" si="18"/>
        <v>2366793.4328570003</v>
      </c>
      <c r="H42" s="217">
        <v>2</v>
      </c>
      <c r="I42" s="193" t="s">
        <v>104</v>
      </c>
      <c r="J42" s="194">
        <f t="shared" si="19"/>
        <v>1183396.7164285001</v>
      </c>
      <c r="K42" s="199" t="s">
        <v>108</v>
      </c>
      <c r="L42" s="195">
        <v>2093696.1382820001</v>
      </c>
      <c r="M42" s="201">
        <v>0</v>
      </c>
      <c r="N42" s="195">
        <v>110556.88606900001</v>
      </c>
      <c r="O42" s="195">
        <v>130394.85599</v>
      </c>
      <c r="P42" s="35">
        <f t="shared" si="20"/>
        <v>2334647.8803410004</v>
      </c>
      <c r="Q42" s="196">
        <v>2</v>
      </c>
      <c r="R42" s="193" t="s">
        <v>104</v>
      </c>
      <c r="S42" s="35">
        <f t="shared" si="21"/>
        <v>1167323.9401705002</v>
      </c>
      <c r="T42" s="197">
        <f t="shared" si="22"/>
        <v>-1.3581900333902983</v>
      </c>
      <c r="U42" s="197">
        <f t="shared" si="23"/>
        <v>0</v>
      </c>
      <c r="V42" s="198">
        <f t="shared" si="24"/>
        <v>-1.3581900333902983</v>
      </c>
    </row>
    <row r="43" spans="1:22" s="31" customFormat="1" ht="42" x14ac:dyDescent="0.2">
      <c r="A43" s="32">
        <v>33</v>
      </c>
      <c r="B43" s="199" t="s">
        <v>100</v>
      </c>
      <c r="C43" s="192">
        <v>1483904.9049279999</v>
      </c>
      <c r="D43" s="200">
        <v>0</v>
      </c>
      <c r="E43" s="202">
        <v>103867.379304</v>
      </c>
      <c r="F43" s="202">
        <v>40692.001931999999</v>
      </c>
      <c r="G43" s="35">
        <f t="shared" si="18"/>
        <v>1628464.2861639999</v>
      </c>
      <c r="H43" s="217">
        <v>1</v>
      </c>
      <c r="I43" s="193" t="s">
        <v>15</v>
      </c>
      <c r="J43" s="194">
        <f t="shared" si="19"/>
        <v>1628464.2861639999</v>
      </c>
      <c r="K43" s="199" t="s">
        <v>100</v>
      </c>
      <c r="L43" s="195">
        <v>1440560.6082640002</v>
      </c>
      <c r="M43" s="201">
        <v>0</v>
      </c>
      <c r="N43" s="195">
        <v>76068.294787999999</v>
      </c>
      <c r="O43" s="195">
        <v>89717.74347999999</v>
      </c>
      <c r="P43" s="35">
        <f t="shared" si="20"/>
        <v>1606346.646532</v>
      </c>
      <c r="Q43" s="196">
        <v>1</v>
      </c>
      <c r="R43" s="193" t="s">
        <v>15</v>
      </c>
      <c r="S43" s="35">
        <f t="shared" si="21"/>
        <v>1606346.646532</v>
      </c>
      <c r="T43" s="197">
        <f t="shared" si="22"/>
        <v>-1.3581900333902968</v>
      </c>
      <c r="U43" s="197">
        <f t="shared" si="23"/>
        <v>0</v>
      </c>
      <c r="V43" s="198">
        <f t="shared" si="24"/>
        <v>-1.3581900333902968</v>
      </c>
    </row>
    <row r="44" spans="1:22" s="31" customFormat="1" ht="42" x14ac:dyDescent="0.2">
      <c r="A44" s="32">
        <v>34</v>
      </c>
      <c r="B44" s="199" t="s">
        <v>340</v>
      </c>
      <c r="C44" s="192">
        <v>5916756.4217680003</v>
      </c>
      <c r="D44" s="200">
        <v>0</v>
      </c>
      <c r="E44" s="202">
        <v>414149.1691740001</v>
      </c>
      <c r="F44" s="202">
        <v>162250.73651700001</v>
      </c>
      <c r="G44" s="35">
        <f t="shared" si="18"/>
        <v>6493156.3274590001</v>
      </c>
      <c r="H44" s="217">
        <v>4</v>
      </c>
      <c r="I44" s="193" t="s">
        <v>15</v>
      </c>
      <c r="J44" s="194">
        <f t="shared" si="19"/>
        <v>1623289.08186475</v>
      </c>
      <c r="K44" s="199" t="s">
        <v>307</v>
      </c>
      <c r="L44" s="195">
        <v>5743930.221934</v>
      </c>
      <c r="M44" s="201">
        <v>0</v>
      </c>
      <c r="N44" s="195">
        <v>303306.20930300001</v>
      </c>
      <c r="O44" s="195">
        <v>357730.49413000001</v>
      </c>
      <c r="P44" s="35">
        <f t="shared" si="20"/>
        <v>6404966.9253669996</v>
      </c>
      <c r="Q44" s="196">
        <v>4</v>
      </c>
      <c r="R44" s="193" t="s">
        <v>15</v>
      </c>
      <c r="S44" s="35">
        <f t="shared" si="21"/>
        <v>1601241.7313417499</v>
      </c>
      <c r="T44" s="197">
        <f t="shared" si="22"/>
        <v>-1.3581900333903107</v>
      </c>
      <c r="U44" s="197">
        <f t="shared" si="23"/>
        <v>0</v>
      </c>
      <c r="V44" s="198">
        <f t="shared" si="24"/>
        <v>-1.3581900333903107</v>
      </c>
    </row>
    <row r="45" spans="1:22" s="31" customFormat="1" x14ac:dyDescent="0.2">
      <c r="A45" s="32">
        <v>35</v>
      </c>
      <c r="B45" s="199" t="s">
        <v>101</v>
      </c>
      <c r="C45" s="192">
        <v>1477617.1722799998</v>
      </c>
      <c r="D45" s="200">
        <v>0</v>
      </c>
      <c r="E45" s="202">
        <v>103427.26329000002</v>
      </c>
      <c r="F45" s="202">
        <v>40519.578195000002</v>
      </c>
      <c r="G45" s="35">
        <f t="shared" si="18"/>
        <v>1621564.0137649998</v>
      </c>
      <c r="H45" s="217">
        <v>1</v>
      </c>
      <c r="I45" s="193" t="s">
        <v>15</v>
      </c>
      <c r="J45" s="194">
        <f t="shared" si="19"/>
        <v>1621564.0137649998</v>
      </c>
      <c r="K45" s="199" t="s">
        <v>101</v>
      </c>
      <c r="L45" s="195">
        <v>1434456.53789</v>
      </c>
      <c r="M45" s="201">
        <v>0</v>
      </c>
      <c r="N45" s="195">
        <v>75745.971505000009</v>
      </c>
      <c r="O45" s="195">
        <v>89337.58355000001</v>
      </c>
      <c r="P45" s="35">
        <f t="shared" si="20"/>
        <v>1599540.0929450002</v>
      </c>
      <c r="Q45" s="196">
        <v>1</v>
      </c>
      <c r="R45" s="193" t="s">
        <v>15</v>
      </c>
      <c r="S45" s="35">
        <f t="shared" si="21"/>
        <v>1599540.0929450002</v>
      </c>
      <c r="T45" s="197">
        <f t="shared" si="22"/>
        <v>-1.3581900333902821</v>
      </c>
      <c r="U45" s="197">
        <f t="shared" si="23"/>
        <v>0</v>
      </c>
      <c r="V45" s="198">
        <f t="shared" si="24"/>
        <v>-1.3581900333902821</v>
      </c>
    </row>
    <row r="46" spans="1:22" s="31" customFormat="1" ht="42" x14ac:dyDescent="0.2">
      <c r="A46" s="32">
        <v>36</v>
      </c>
      <c r="B46" s="199" t="s">
        <v>109</v>
      </c>
      <c r="C46" s="192">
        <v>3231894.5810719999</v>
      </c>
      <c r="D46" s="200">
        <v>0</v>
      </c>
      <c r="E46" s="202">
        <v>226219.63119600003</v>
      </c>
      <c r="F46" s="202">
        <v>88625.800818000003</v>
      </c>
      <c r="G46" s="35">
        <f t="shared" si="18"/>
        <v>3546740.013086</v>
      </c>
      <c r="H46" s="217">
        <v>3</v>
      </c>
      <c r="I46" s="193" t="s">
        <v>104</v>
      </c>
      <c r="J46" s="194">
        <f t="shared" si="19"/>
        <v>1182246.6710286667</v>
      </c>
      <c r="K46" s="199" t="s">
        <v>109</v>
      </c>
      <c r="L46" s="195">
        <v>3137492.1722359997</v>
      </c>
      <c r="M46" s="201">
        <v>0</v>
      </c>
      <c r="N46" s="195">
        <v>165674.16746199998</v>
      </c>
      <c r="O46" s="195">
        <v>195402.20401999998</v>
      </c>
      <c r="P46" s="35">
        <f t="shared" si="20"/>
        <v>3498568.5437179999</v>
      </c>
      <c r="Q46" s="196">
        <v>3</v>
      </c>
      <c r="R46" s="193" t="s">
        <v>104</v>
      </c>
      <c r="S46" s="35">
        <f t="shared" si="21"/>
        <v>1166189.5145726667</v>
      </c>
      <c r="T46" s="197">
        <f t="shared" si="22"/>
        <v>-1.358190033390305</v>
      </c>
      <c r="U46" s="197">
        <f t="shared" si="23"/>
        <v>0</v>
      </c>
      <c r="V46" s="198">
        <f t="shared" si="24"/>
        <v>-1.3581900333902985</v>
      </c>
    </row>
    <row r="47" spans="1:22" s="31" customFormat="1" ht="42" x14ac:dyDescent="0.2">
      <c r="A47" s="32">
        <v>37</v>
      </c>
      <c r="B47" s="199" t="s">
        <v>102</v>
      </c>
      <c r="C47" s="192">
        <v>1477617.1722799998</v>
      </c>
      <c r="D47" s="200">
        <v>0</v>
      </c>
      <c r="E47" s="203">
        <v>103427.26329000002</v>
      </c>
      <c r="F47" s="203">
        <v>40519.578195000002</v>
      </c>
      <c r="G47" s="35">
        <f t="shared" si="18"/>
        <v>1621564.0137649998</v>
      </c>
      <c r="H47" s="217">
        <v>1</v>
      </c>
      <c r="I47" s="193" t="s">
        <v>15</v>
      </c>
      <c r="J47" s="194">
        <f t="shared" si="19"/>
        <v>1621564.0137649998</v>
      </c>
      <c r="K47" s="199" t="s">
        <v>102</v>
      </c>
      <c r="L47" s="195">
        <v>1434456.53789</v>
      </c>
      <c r="M47" s="201">
        <v>0</v>
      </c>
      <c r="N47" s="195">
        <v>75745.971505000009</v>
      </c>
      <c r="O47" s="195">
        <v>89337.58355000001</v>
      </c>
      <c r="P47" s="35">
        <f t="shared" si="20"/>
        <v>1599540.0929450002</v>
      </c>
      <c r="Q47" s="196">
        <v>1</v>
      </c>
      <c r="R47" s="193" t="s">
        <v>15</v>
      </c>
      <c r="S47" s="35">
        <f t="shared" si="21"/>
        <v>1599540.0929450002</v>
      </c>
      <c r="T47" s="197">
        <f t="shared" si="22"/>
        <v>-1.3581900333902821</v>
      </c>
      <c r="U47" s="197">
        <f t="shared" si="23"/>
        <v>0</v>
      </c>
      <c r="V47" s="198">
        <f t="shared" si="24"/>
        <v>-1.3581900333902821</v>
      </c>
    </row>
    <row r="48" spans="1:22" s="31" customFormat="1" x14ac:dyDescent="0.2">
      <c r="A48" s="32">
        <v>38</v>
      </c>
      <c r="B48" s="199" t="s">
        <v>103</v>
      </c>
      <c r="C48" s="192">
        <v>1477617.1722799998</v>
      </c>
      <c r="D48" s="200">
        <v>0</v>
      </c>
      <c r="E48" s="202">
        <v>103427.26329000002</v>
      </c>
      <c r="F48" s="202">
        <v>40519.578195000002</v>
      </c>
      <c r="G48" s="35">
        <f t="shared" si="18"/>
        <v>1621564.0137649998</v>
      </c>
      <c r="H48" s="217">
        <v>1</v>
      </c>
      <c r="I48" s="193" t="s">
        <v>15</v>
      </c>
      <c r="J48" s="194">
        <f t="shared" si="19"/>
        <v>1621564.0137649998</v>
      </c>
      <c r="K48" s="199" t="s">
        <v>103</v>
      </c>
      <c r="L48" s="195">
        <v>1434456.53789</v>
      </c>
      <c r="M48" s="201">
        <v>0</v>
      </c>
      <c r="N48" s="195">
        <v>75745.971505000009</v>
      </c>
      <c r="O48" s="195">
        <v>89337.58355000001</v>
      </c>
      <c r="P48" s="35">
        <f t="shared" si="20"/>
        <v>1599540.0929450002</v>
      </c>
      <c r="Q48" s="196">
        <v>1</v>
      </c>
      <c r="R48" s="193" t="s">
        <v>15</v>
      </c>
      <c r="S48" s="35">
        <f t="shared" si="21"/>
        <v>1599540.0929450002</v>
      </c>
      <c r="T48" s="197">
        <f t="shared" si="22"/>
        <v>-1.3581900333902821</v>
      </c>
      <c r="U48" s="197">
        <f t="shared" si="23"/>
        <v>0</v>
      </c>
      <c r="V48" s="198">
        <f t="shared" si="24"/>
        <v>-1.3581900333902821</v>
      </c>
    </row>
    <row r="49" spans="1:22" s="31" customFormat="1" x14ac:dyDescent="0.2">
      <c r="A49" s="32">
        <v>39</v>
      </c>
      <c r="B49" s="199" t="s">
        <v>110</v>
      </c>
      <c r="C49" s="192">
        <v>1075202.2828079998</v>
      </c>
      <c r="D49" s="200">
        <v>0</v>
      </c>
      <c r="E49" s="202">
        <v>75259.838394000006</v>
      </c>
      <c r="F49" s="202">
        <v>29484.459027000001</v>
      </c>
      <c r="G49" s="35">
        <f t="shared" si="18"/>
        <v>1179946.5802289997</v>
      </c>
      <c r="H49" s="217">
        <v>1</v>
      </c>
      <c r="I49" s="193" t="s">
        <v>104</v>
      </c>
      <c r="J49" s="194">
        <f t="shared" si="19"/>
        <v>1179946.5802289997</v>
      </c>
      <c r="K49" s="199" t="s">
        <v>110</v>
      </c>
      <c r="L49" s="195">
        <v>1043796.033954</v>
      </c>
      <c r="M49" s="201">
        <v>0</v>
      </c>
      <c r="N49" s="195">
        <v>55117.281392999997</v>
      </c>
      <c r="O49" s="195">
        <v>65007.348029999994</v>
      </c>
      <c r="P49" s="35">
        <f t="shared" si="20"/>
        <v>1163920.663377</v>
      </c>
      <c r="Q49" s="196">
        <v>1</v>
      </c>
      <c r="R49" s="193" t="s">
        <v>104</v>
      </c>
      <c r="S49" s="35">
        <f t="shared" si="21"/>
        <v>1163920.663377</v>
      </c>
      <c r="T49" s="197">
        <f t="shared" si="22"/>
        <v>-1.3581900333902788</v>
      </c>
      <c r="U49" s="197">
        <f t="shared" si="23"/>
        <v>0</v>
      </c>
      <c r="V49" s="198">
        <f t="shared" si="24"/>
        <v>-1.3581900333902788</v>
      </c>
    </row>
    <row r="50" spans="1:22" s="31" customFormat="1" ht="42" x14ac:dyDescent="0.2">
      <c r="A50" s="32">
        <v>40</v>
      </c>
      <c r="B50" s="199" t="s">
        <v>327</v>
      </c>
      <c r="C50" s="192">
        <v>1477617.1722799998</v>
      </c>
      <c r="D50" s="200">
        <v>0</v>
      </c>
      <c r="E50" s="202">
        <v>103427.26329000002</v>
      </c>
      <c r="F50" s="202">
        <v>40519.578195000002</v>
      </c>
      <c r="G50" s="35">
        <f t="shared" si="18"/>
        <v>1621564.0137649998</v>
      </c>
      <c r="H50" s="217">
        <v>1</v>
      </c>
      <c r="I50" s="193" t="s">
        <v>15</v>
      </c>
      <c r="J50" s="194">
        <f t="shared" si="19"/>
        <v>1621564.0137649998</v>
      </c>
      <c r="K50" s="199"/>
      <c r="L50" s="195"/>
      <c r="M50" s="201"/>
      <c r="N50" s="195"/>
      <c r="O50" s="195"/>
      <c r="P50" s="35">
        <f t="shared" si="20"/>
        <v>0</v>
      </c>
      <c r="Q50" s="196"/>
      <c r="R50" s="193"/>
      <c r="S50" s="35" t="e">
        <f t="shared" si="21"/>
        <v>#DIV/0!</v>
      </c>
      <c r="T50" s="197">
        <f t="shared" si="22"/>
        <v>-100</v>
      </c>
      <c r="U50" s="197">
        <f t="shared" si="23"/>
        <v>-100</v>
      </c>
      <c r="V50" s="198" t="e">
        <f t="shared" si="24"/>
        <v>#DIV/0!</v>
      </c>
    </row>
    <row r="51" spans="1:22" s="31" customFormat="1" ht="42" x14ac:dyDescent="0.2">
      <c r="A51" s="32">
        <v>41</v>
      </c>
      <c r="B51" s="199" t="s">
        <v>328</v>
      </c>
      <c r="C51" s="192">
        <v>11858663.774127997</v>
      </c>
      <c r="D51" s="200">
        <v>0</v>
      </c>
      <c r="E51" s="202">
        <v>830058.80240399996</v>
      </c>
      <c r="F51" s="202">
        <v>325191.16798199998</v>
      </c>
      <c r="G51" s="35">
        <f t="shared" si="18"/>
        <v>13013913.744513998</v>
      </c>
      <c r="H51" s="217">
        <v>11</v>
      </c>
      <c r="I51" s="193" t="s">
        <v>15</v>
      </c>
      <c r="J51" s="194">
        <f t="shared" si="19"/>
        <v>1183083.0676830907</v>
      </c>
      <c r="K51" s="199"/>
      <c r="L51" s="195"/>
      <c r="M51" s="201"/>
      <c r="N51" s="195"/>
      <c r="O51" s="195"/>
      <c r="P51" s="35">
        <f t="shared" si="20"/>
        <v>0</v>
      </c>
      <c r="Q51" s="196"/>
      <c r="R51" s="193"/>
      <c r="S51" s="35" t="e">
        <f t="shared" si="21"/>
        <v>#DIV/0!</v>
      </c>
      <c r="T51" s="197">
        <f t="shared" si="22"/>
        <v>-100</v>
      </c>
      <c r="U51" s="197">
        <f t="shared" si="23"/>
        <v>-100</v>
      </c>
      <c r="V51" s="198" t="e">
        <f t="shared" si="24"/>
        <v>#DIV/0!</v>
      </c>
    </row>
    <row r="52" spans="1:22" s="31" customFormat="1" x14ac:dyDescent="0.2">
      <c r="A52" s="32">
        <v>42</v>
      </c>
      <c r="B52" s="199" t="s">
        <v>90</v>
      </c>
      <c r="C52" s="192">
        <v>1477617.1722799998</v>
      </c>
      <c r="D52" s="200">
        <v>0</v>
      </c>
      <c r="E52" s="202">
        <v>103427.26329000002</v>
      </c>
      <c r="F52" s="202">
        <v>40519.578195000002</v>
      </c>
      <c r="G52" s="35">
        <f t="shared" si="18"/>
        <v>1621564.0137649998</v>
      </c>
      <c r="H52" s="217">
        <v>1</v>
      </c>
      <c r="I52" s="193" t="s">
        <v>15</v>
      </c>
      <c r="J52" s="194">
        <f t="shared" si="19"/>
        <v>1621564.0137649998</v>
      </c>
      <c r="K52" s="199"/>
      <c r="L52" s="195"/>
      <c r="M52" s="201"/>
      <c r="N52" s="195"/>
      <c r="O52" s="195"/>
      <c r="P52" s="35">
        <f t="shared" si="20"/>
        <v>0</v>
      </c>
      <c r="Q52" s="196"/>
      <c r="R52" s="193"/>
      <c r="S52" s="35" t="e">
        <f t="shared" si="21"/>
        <v>#DIV/0!</v>
      </c>
      <c r="T52" s="197">
        <f t="shared" si="22"/>
        <v>-100</v>
      </c>
      <c r="U52" s="197">
        <f t="shared" si="23"/>
        <v>-100</v>
      </c>
      <c r="V52" s="198" t="e">
        <f t="shared" si="24"/>
        <v>#DIV/0!</v>
      </c>
    </row>
    <row r="53" spans="1:22" s="31" customFormat="1" ht="63" x14ac:dyDescent="0.2">
      <c r="A53" s="32">
        <v>43</v>
      </c>
      <c r="B53" s="191"/>
      <c r="C53" s="192"/>
      <c r="D53" s="200"/>
      <c r="E53" s="192"/>
      <c r="F53" s="192"/>
      <c r="G53" s="35">
        <f t="shared" si="18"/>
        <v>0</v>
      </c>
      <c r="H53" s="217"/>
      <c r="I53" s="193"/>
      <c r="J53" s="194" t="e">
        <f t="shared" si="19"/>
        <v>#DIV/0!</v>
      </c>
      <c r="K53" s="199" t="s">
        <v>294</v>
      </c>
      <c r="L53" s="195">
        <v>1434456.53789</v>
      </c>
      <c r="M53" s="201">
        <v>0</v>
      </c>
      <c r="N53" s="195">
        <v>75745.971505000009</v>
      </c>
      <c r="O53" s="195">
        <v>89337.58355000001</v>
      </c>
      <c r="P53" s="35">
        <f t="shared" si="20"/>
        <v>1599540.0929450002</v>
      </c>
      <c r="Q53" s="196">
        <v>1</v>
      </c>
      <c r="R53" s="193" t="s">
        <v>15</v>
      </c>
      <c r="S53" s="35">
        <f t="shared" si="21"/>
        <v>1599540.0929450002</v>
      </c>
      <c r="T53" s="197">
        <f t="shared" si="22"/>
        <v>0</v>
      </c>
      <c r="U53" s="197">
        <f t="shared" si="23"/>
        <v>0</v>
      </c>
      <c r="V53" s="198" t="e">
        <f t="shared" si="24"/>
        <v>#DIV/0!</v>
      </c>
    </row>
    <row r="54" spans="1:22" s="31" customFormat="1" ht="63" x14ac:dyDescent="0.2">
      <c r="A54" s="32">
        <v>44</v>
      </c>
      <c r="B54" s="191"/>
      <c r="C54" s="192"/>
      <c r="D54" s="200"/>
      <c r="E54" s="192"/>
      <c r="F54" s="192"/>
      <c r="G54" s="35">
        <f t="shared" si="18"/>
        <v>0</v>
      </c>
      <c r="H54" s="217"/>
      <c r="I54" s="193"/>
      <c r="J54" s="194" t="e">
        <f t="shared" si="19"/>
        <v>#DIV/0!</v>
      </c>
      <c r="K54" s="199" t="s">
        <v>308</v>
      </c>
      <c r="L54" s="195">
        <v>11512276.725364001</v>
      </c>
      <c r="M54" s="201">
        <v>0</v>
      </c>
      <c r="N54" s="195">
        <v>607901.71173800004</v>
      </c>
      <c r="O54" s="195">
        <v>716981.62797999987</v>
      </c>
      <c r="P54" s="35">
        <f t="shared" si="20"/>
        <v>12837160.065082001</v>
      </c>
      <c r="Q54" s="196">
        <v>11</v>
      </c>
      <c r="R54" s="193" t="s">
        <v>15</v>
      </c>
      <c r="S54" s="35">
        <f t="shared" si="21"/>
        <v>1167014.551371091</v>
      </c>
      <c r="T54" s="197">
        <f t="shared" si="22"/>
        <v>0</v>
      </c>
      <c r="U54" s="197">
        <f t="shared" si="23"/>
        <v>0</v>
      </c>
      <c r="V54" s="198" t="e">
        <f t="shared" si="24"/>
        <v>#DIV/0!</v>
      </c>
    </row>
    <row r="55" spans="1:22" s="31" customFormat="1" x14ac:dyDescent="0.2">
      <c r="A55" s="32">
        <v>45</v>
      </c>
      <c r="B55" s="191"/>
      <c r="C55" s="192"/>
      <c r="D55" s="200"/>
      <c r="E55" s="192"/>
      <c r="F55" s="192"/>
      <c r="G55" s="35">
        <f t="shared" si="18"/>
        <v>0</v>
      </c>
      <c r="H55" s="217"/>
      <c r="I55" s="193"/>
      <c r="J55" s="194" t="e">
        <f t="shared" si="19"/>
        <v>#DIV/0!</v>
      </c>
      <c r="K55" s="199" t="s">
        <v>309</v>
      </c>
      <c r="L55" s="195">
        <v>1434456.53789</v>
      </c>
      <c r="M55" s="201">
        <v>0</v>
      </c>
      <c r="N55" s="195">
        <v>75745.971505000009</v>
      </c>
      <c r="O55" s="195">
        <v>89337.58355000001</v>
      </c>
      <c r="P55" s="35">
        <f t="shared" si="20"/>
        <v>1599540.0929450002</v>
      </c>
      <c r="Q55" s="196">
        <v>1</v>
      </c>
      <c r="R55" s="193" t="s">
        <v>15</v>
      </c>
      <c r="S55" s="35">
        <f t="shared" si="21"/>
        <v>1599540.0929450002</v>
      </c>
      <c r="T55" s="197">
        <f t="shared" si="22"/>
        <v>0</v>
      </c>
      <c r="U55" s="197">
        <f t="shared" si="23"/>
        <v>0</v>
      </c>
      <c r="V55" s="198" t="e">
        <f t="shared" si="24"/>
        <v>#DIV/0!</v>
      </c>
    </row>
    <row r="56" spans="1:22" s="31" customFormat="1" x14ac:dyDescent="0.2">
      <c r="A56" s="32"/>
      <c r="B56" s="191" t="s">
        <v>341</v>
      </c>
      <c r="C56" s="192"/>
      <c r="D56" s="200"/>
      <c r="E56" s="192"/>
      <c r="F56" s="192"/>
      <c r="G56" s="35"/>
      <c r="H56" s="217"/>
      <c r="I56" s="193"/>
      <c r="J56" s="194"/>
      <c r="K56" s="191" t="s">
        <v>341</v>
      </c>
      <c r="L56" s="195"/>
      <c r="M56" s="201"/>
      <c r="N56" s="195"/>
      <c r="O56" s="195"/>
      <c r="P56" s="35"/>
      <c r="Q56" s="196"/>
      <c r="R56" s="193"/>
      <c r="S56" s="35"/>
      <c r="T56" s="197"/>
      <c r="U56" s="197"/>
      <c r="V56" s="198"/>
    </row>
    <row r="57" spans="1:22" s="31" customFormat="1" x14ac:dyDescent="0.2">
      <c r="A57" s="32">
        <v>46</v>
      </c>
      <c r="B57" s="199" t="s">
        <v>112</v>
      </c>
      <c r="C57" s="192">
        <v>23613675.155802</v>
      </c>
      <c r="D57" s="200">
        <v>0</v>
      </c>
      <c r="E57" s="192">
        <v>1240325.928148</v>
      </c>
      <c r="F57" s="192">
        <v>7161887.1716059996</v>
      </c>
      <c r="G57" s="35">
        <f t="shared" si="18"/>
        <v>32015888.255556002</v>
      </c>
      <c r="H57" s="217">
        <v>50</v>
      </c>
      <c r="I57" s="193" t="s">
        <v>104</v>
      </c>
      <c r="J57" s="194">
        <f t="shared" si="19"/>
        <v>640317.76511112007</v>
      </c>
      <c r="K57" s="199" t="s">
        <v>112</v>
      </c>
      <c r="L57" s="204">
        <v>18031573.80387</v>
      </c>
      <c r="M57" s="201">
        <v>0</v>
      </c>
      <c r="N57" s="195">
        <v>863689.88298600004</v>
      </c>
      <c r="O57" s="195">
        <v>6723763.1483669998</v>
      </c>
      <c r="P57" s="35">
        <f t="shared" si="20"/>
        <v>25619026.835223</v>
      </c>
      <c r="Q57" s="196">
        <v>50</v>
      </c>
      <c r="R57" s="193" t="s">
        <v>104</v>
      </c>
      <c r="S57" s="35">
        <f t="shared" si="21"/>
        <v>512380.53670445998</v>
      </c>
      <c r="T57" s="197">
        <f t="shared" si="22"/>
        <v>-19.98027157413912</v>
      </c>
      <c r="U57" s="197">
        <f t="shared" si="23"/>
        <v>0</v>
      </c>
      <c r="V57" s="198">
        <f t="shared" si="24"/>
        <v>-19.980271574139131</v>
      </c>
    </row>
    <row r="58" spans="1:22" s="31" customFormat="1" x14ac:dyDescent="0.2">
      <c r="A58" s="32">
        <v>47</v>
      </c>
      <c r="B58" s="199" t="s">
        <v>113</v>
      </c>
      <c r="C58" s="192">
        <v>1289025.1340910001</v>
      </c>
      <c r="D58" s="200">
        <v>0</v>
      </c>
      <c r="E58" s="192">
        <v>67707.008133999989</v>
      </c>
      <c r="F58" s="192">
        <v>390953.65337299998</v>
      </c>
      <c r="G58" s="35">
        <f t="shared" si="18"/>
        <v>1747685.7955980001</v>
      </c>
      <c r="H58" s="217">
        <v>10</v>
      </c>
      <c r="I58" s="193" t="s">
        <v>16</v>
      </c>
      <c r="J58" s="194">
        <f t="shared" si="19"/>
        <v>174768.57955980001</v>
      </c>
      <c r="K58" s="199" t="s">
        <v>113</v>
      </c>
      <c r="L58" s="204">
        <v>1367014.62051</v>
      </c>
      <c r="M58" s="201">
        <v>0</v>
      </c>
      <c r="N58" s="195">
        <v>65478.294377999991</v>
      </c>
      <c r="O58" s="195">
        <v>509743.77659099997</v>
      </c>
      <c r="P58" s="35">
        <f t="shared" si="20"/>
        <v>1942236.691479</v>
      </c>
      <c r="Q58" s="196">
        <v>10</v>
      </c>
      <c r="R58" s="193" t="s">
        <v>16</v>
      </c>
      <c r="S58" s="35">
        <f t="shared" si="21"/>
        <v>194223.66914790001</v>
      </c>
      <c r="T58" s="197">
        <f t="shared" si="22"/>
        <v>11.131914922638089</v>
      </c>
      <c r="U58" s="197">
        <f t="shared" si="23"/>
        <v>0</v>
      </c>
      <c r="V58" s="198">
        <f t="shared" si="24"/>
        <v>11.131914922638092</v>
      </c>
    </row>
    <row r="59" spans="1:22" s="31" customFormat="1" x14ac:dyDescent="0.2">
      <c r="A59" s="32">
        <v>48</v>
      </c>
      <c r="B59" s="199" t="s">
        <v>114</v>
      </c>
      <c r="C59" s="192">
        <v>442855.26079200004</v>
      </c>
      <c r="D59" s="200">
        <v>0</v>
      </c>
      <c r="E59" s="192">
        <v>23261.303408000003</v>
      </c>
      <c r="F59" s="192">
        <v>134315.36557599998</v>
      </c>
      <c r="G59" s="35">
        <f t="shared" si="18"/>
        <v>600431.92977599998</v>
      </c>
      <c r="H59" s="217">
        <v>10</v>
      </c>
      <c r="I59" s="193" t="s">
        <v>16</v>
      </c>
      <c r="J59" s="194">
        <f t="shared" si="19"/>
        <v>60043.192977599996</v>
      </c>
      <c r="K59" s="199" t="s">
        <v>114</v>
      </c>
      <c r="L59" s="204">
        <v>419507.13222000003</v>
      </c>
      <c r="M59" s="201">
        <v>0</v>
      </c>
      <c r="N59" s="195">
        <v>20093.868115999998</v>
      </c>
      <c r="O59" s="195">
        <v>156429.30710199996</v>
      </c>
      <c r="P59" s="35">
        <f t="shared" si="20"/>
        <v>596030.30743799999</v>
      </c>
      <c r="Q59" s="196">
        <v>10</v>
      </c>
      <c r="R59" s="193" t="s">
        <v>16</v>
      </c>
      <c r="S59" s="35">
        <f t="shared" si="21"/>
        <v>59603.030743800002</v>
      </c>
      <c r="T59" s="197">
        <f t="shared" si="22"/>
        <v>-0.73307599408347202</v>
      </c>
      <c r="U59" s="197">
        <f t="shared" si="23"/>
        <v>0</v>
      </c>
      <c r="V59" s="198">
        <f t="shared" si="24"/>
        <v>-0.7330759940834648</v>
      </c>
    </row>
    <row r="60" spans="1:22" s="31" customFormat="1" x14ac:dyDescent="0.2">
      <c r="A60" s="32">
        <v>49</v>
      </c>
      <c r="B60" s="199" t="s">
        <v>342</v>
      </c>
      <c r="C60" s="192">
        <v>9205062.920748001</v>
      </c>
      <c r="D60" s="200">
        <v>0</v>
      </c>
      <c r="E60" s="192">
        <v>483502.80655200005</v>
      </c>
      <c r="F60" s="192">
        <v>2791840.8130439995</v>
      </c>
      <c r="G60" s="35">
        <f t="shared" si="18"/>
        <v>12480406.540344</v>
      </c>
      <c r="H60" s="217">
        <v>220</v>
      </c>
      <c r="I60" s="193" t="s">
        <v>104</v>
      </c>
      <c r="J60" s="194">
        <f t="shared" si="19"/>
        <v>56729.12063792727</v>
      </c>
      <c r="K60" s="199" t="s">
        <v>115</v>
      </c>
      <c r="L60" s="204">
        <v>7124388.3661500001</v>
      </c>
      <c r="M60" s="201">
        <v>0</v>
      </c>
      <c r="N60" s="195">
        <v>341249.31196999998</v>
      </c>
      <c r="O60" s="195">
        <v>2656601.1637149993</v>
      </c>
      <c r="P60" s="35">
        <f t="shared" si="20"/>
        <v>10122238.841835</v>
      </c>
      <c r="Q60" s="196">
        <v>220</v>
      </c>
      <c r="R60" s="193" t="s">
        <v>104</v>
      </c>
      <c r="S60" s="35">
        <f t="shared" si="21"/>
        <v>46010.176553795456</v>
      </c>
      <c r="T60" s="197">
        <f t="shared" si="22"/>
        <v>-18.894958997417415</v>
      </c>
      <c r="U60" s="197">
        <f t="shared" si="23"/>
        <v>0</v>
      </c>
      <c r="V60" s="198">
        <f t="shared" si="24"/>
        <v>-18.894958997417408</v>
      </c>
    </row>
    <row r="61" spans="1:22" s="31" customFormat="1" x14ac:dyDescent="0.2">
      <c r="A61" s="32">
        <v>50</v>
      </c>
      <c r="B61" s="199" t="s">
        <v>116</v>
      </c>
      <c r="C61" s="192">
        <v>8327260.5288209999</v>
      </c>
      <c r="D61" s="200">
        <v>0</v>
      </c>
      <c r="E61" s="192">
        <v>437395.58015400002</v>
      </c>
      <c r="F61" s="192">
        <v>2525608.5705629997</v>
      </c>
      <c r="G61" s="35">
        <f t="shared" si="18"/>
        <v>11290264.679538</v>
      </c>
      <c r="H61" s="217">
        <v>6</v>
      </c>
      <c r="I61" s="193" t="s">
        <v>16</v>
      </c>
      <c r="J61" s="194">
        <f t="shared" si="19"/>
        <v>1881710.7799230001</v>
      </c>
      <c r="K61" s="199" t="s">
        <v>116</v>
      </c>
      <c r="L61" s="204">
        <v>6437264.615100001</v>
      </c>
      <c r="M61" s="201">
        <v>0</v>
      </c>
      <c r="N61" s="195">
        <v>308336.94178000005</v>
      </c>
      <c r="O61" s="195">
        <v>2400380.7469099998</v>
      </c>
      <c r="P61" s="35">
        <f t="shared" si="20"/>
        <v>9145982.3037900012</v>
      </c>
      <c r="Q61" s="196">
        <v>6</v>
      </c>
      <c r="R61" s="193" t="s">
        <v>16</v>
      </c>
      <c r="S61" s="35">
        <f t="shared" si="21"/>
        <v>1524330.3839650003</v>
      </c>
      <c r="T61" s="197">
        <f t="shared" si="22"/>
        <v>-18.99231272792219</v>
      </c>
      <c r="U61" s="197">
        <f t="shared" si="23"/>
        <v>0</v>
      </c>
      <c r="V61" s="198">
        <f t="shared" si="24"/>
        <v>-18.99231272792219</v>
      </c>
    </row>
    <row r="62" spans="1:22" s="31" customFormat="1" x14ac:dyDescent="0.2">
      <c r="A62" s="32">
        <v>51</v>
      </c>
      <c r="B62" s="199" t="s">
        <v>117</v>
      </c>
      <c r="C62" s="192">
        <v>8192822.3246520003</v>
      </c>
      <c r="D62" s="200">
        <v>0</v>
      </c>
      <c r="E62" s="192">
        <v>430334.11304799997</v>
      </c>
      <c r="F62" s="192">
        <v>2484834.2631559996</v>
      </c>
      <c r="G62" s="35">
        <f t="shared" si="18"/>
        <v>11107990.700856</v>
      </c>
      <c r="H62" s="217">
        <v>77</v>
      </c>
      <c r="I62" s="193" t="s">
        <v>120</v>
      </c>
      <c r="J62" s="194">
        <f t="shared" si="19"/>
        <v>144259.61949163637</v>
      </c>
      <c r="K62" s="199" t="s">
        <v>117</v>
      </c>
      <c r="L62" s="204">
        <v>6401100.2071500001</v>
      </c>
      <c r="M62" s="201">
        <v>0</v>
      </c>
      <c r="N62" s="195">
        <v>306604.71176999999</v>
      </c>
      <c r="O62" s="195">
        <v>2386895.4618149996</v>
      </c>
      <c r="P62" s="35">
        <f t="shared" si="20"/>
        <v>9094600.3807349987</v>
      </c>
      <c r="Q62" s="196">
        <v>77</v>
      </c>
      <c r="R62" s="193" t="s">
        <v>120</v>
      </c>
      <c r="S62" s="35">
        <f t="shared" si="21"/>
        <v>118111.69325629869</v>
      </c>
      <c r="T62" s="197">
        <f t="shared" si="22"/>
        <v>-18.125603219724034</v>
      </c>
      <c r="U62" s="197">
        <f t="shared" si="23"/>
        <v>0</v>
      </c>
      <c r="V62" s="198">
        <f t="shared" si="24"/>
        <v>-18.125603219724034</v>
      </c>
    </row>
    <row r="63" spans="1:22" s="31" customFormat="1" x14ac:dyDescent="0.2">
      <c r="A63" s="32">
        <v>52</v>
      </c>
      <c r="B63" s="199" t="s">
        <v>345</v>
      </c>
      <c r="C63" s="192">
        <v>5986454.1503490005</v>
      </c>
      <c r="D63" s="200">
        <v>0</v>
      </c>
      <c r="E63" s="192">
        <v>314442.97642600001</v>
      </c>
      <c r="F63" s="192">
        <v>1815655.9239469999</v>
      </c>
      <c r="G63" s="35">
        <f t="shared" si="18"/>
        <v>8116553.0507220002</v>
      </c>
      <c r="H63" s="217">
        <v>77</v>
      </c>
      <c r="I63" s="193" t="s">
        <v>120</v>
      </c>
      <c r="J63" s="194">
        <f t="shared" si="19"/>
        <v>105409.7798795065</v>
      </c>
      <c r="K63" s="199" t="s">
        <v>310</v>
      </c>
      <c r="L63" s="204">
        <v>4824332.0205300003</v>
      </c>
      <c r="M63" s="201">
        <v>0</v>
      </c>
      <c r="N63" s="195">
        <v>231079.48333399999</v>
      </c>
      <c r="O63" s="195">
        <v>1798937.031673</v>
      </c>
      <c r="P63" s="35">
        <f t="shared" si="20"/>
        <v>6854348.5355370007</v>
      </c>
      <c r="Q63" s="196">
        <v>77</v>
      </c>
      <c r="R63" s="193" t="s">
        <v>120</v>
      </c>
      <c r="S63" s="35">
        <f t="shared" si="21"/>
        <v>89017.513448532482</v>
      </c>
      <c r="T63" s="197">
        <f t="shared" si="22"/>
        <v>-15.550991994966648</v>
      </c>
      <c r="U63" s="197">
        <f t="shared" si="23"/>
        <v>0</v>
      </c>
      <c r="V63" s="198">
        <f t="shared" si="24"/>
        <v>-15.550991994966648</v>
      </c>
    </row>
    <row r="64" spans="1:22" s="31" customFormat="1" x14ac:dyDescent="0.2">
      <c r="A64" s="32">
        <v>53</v>
      </c>
      <c r="B64" s="199" t="s">
        <v>118</v>
      </c>
      <c r="C64" s="192">
        <v>8121649.1577390004</v>
      </c>
      <c r="D64" s="200">
        <v>0</v>
      </c>
      <c r="E64" s="192">
        <v>426595.68928599998</v>
      </c>
      <c r="F64" s="192">
        <v>2463247.865117</v>
      </c>
      <c r="G64" s="35">
        <f t="shared" si="18"/>
        <v>11011492.712142</v>
      </c>
      <c r="H64" s="217">
        <v>15</v>
      </c>
      <c r="I64" s="193" t="s">
        <v>121</v>
      </c>
      <c r="J64" s="194">
        <f t="shared" si="19"/>
        <v>734099.51414280001</v>
      </c>
      <c r="K64" s="199" t="s">
        <v>118</v>
      </c>
      <c r="L64" s="204">
        <v>6220278.1673999997</v>
      </c>
      <c r="M64" s="201">
        <v>0</v>
      </c>
      <c r="N64" s="195">
        <v>297943.56172</v>
      </c>
      <c r="O64" s="195">
        <v>2319469.0363399996</v>
      </c>
      <c r="P64" s="35">
        <f t="shared" si="20"/>
        <v>8837690.7654599994</v>
      </c>
      <c r="Q64" s="196">
        <v>15</v>
      </c>
      <c r="R64" s="193" t="s">
        <v>121</v>
      </c>
      <c r="S64" s="35">
        <f t="shared" si="21"/>
        <v>589179.38436399994</v>
      </c>
      <c r="T64" s="197">
        <f t="shared" si="22"/>
        <v>-19.741210419955351</v>
      </c>
      <c r="U64" s="197">
        <f t="shared" si="23"/>
        <v>0</v>
      </c>
      <c r="V64" s="198">
        <f t="shared" si="24"/>
        <v>-19.741210419955355</v>
      </c>
    </row>
    <row r="65" spans="1:22" s="31" customFormat="1" x14ac:dyDescent="0.2">
      <c r="A65" s="32">
        <v>54</v>
      </c>
      <c r="B65" s="199" t="s">
        <v>119</v>
      </c>
      <c r="C65" s="192">
        <v>1194127.5782070002</v>
      </c>
      <c r="D65" s="200">
        <v>0</v>
      </c>
      <c r="E65" s="192">
        <v>62722.443118000003</v>
      </c>
      <c r="F65" s="192">
        <v>362171.78932099999</v>
      </c>
      <c r="G65" s="35">
        <f t="shared" si="18"/>
        <v>1619021.8106460001</v>
      </c>
      <c r="H65" s="217">
        <v>1</v>
      </c>
      <c r="I65" s="193" t="s">
        <v>17</v>
      </c>
      <c r="J65" s="194">
        <f t="shared" si="19"/>
        <v>1619021.8106460001</v>
      </c>
      <c r="K65" s="199" t="s">
        <v>119</v>
      </c>
      <c r="L65" s="204">
        <v>940274.60670000012</v>
      </c>
      <c r="M65" s="201">
        <v>0</v>
      </c>
      <c r="N65" s="195">
        <v>45037.980260000004</v>
      </c>
      <c r="O65" s="195">
        <v>350617.41247000004</v>
      </c>
      <c r="P65" s="35">
        <f t="shared" si="20"/>
        <v>1335929.9994300001</v>
      </c>
      <c r="Q65" s="196">
        <v>1</v>
      </c>
      <c r="R65" s="193" t="s">
        <v>17</v>
      </c>
      <c r="S65" s="35">
        <f t="shared" si="21"/>
        <v>1335929.9994300001</v>
      </c>
      <c r="T65" s="197">
        <f t="shared" si="22"/>
        <v>-17.485361182567676</v>
      </c>
      <c r="U65" s="197">
        <f t="shared" si="23"/>
        <v>0</v>
      </c>
      <c r="V65" s="198">
        <f t="shared" si="24"/>
        <v>-17.485361182567676</v>
      </c>
    </row>
    <row r="66" spans="1:22" s="31" customFormat="1" x14ac:dyDescent="0.2">
      <c r="A66" s="32">
        <v>55</v>
      </c>
      <c r="B66" s="199" t="s">
        <v>343</v>
      </c>
      <c r="C66" s="192">
        <v>158162.59314000004</v>
      </c>
      <c r="D66" s="200">
        <v>0</v>
      </c>
      <c r="E66" s="192">
        <v>8307.608360000002</v>
      </c>
      <c r="F66" s="192">
        <v>47969.77341999999</v>
      </c>
      <c r="G66" s="35">
        <f t="shared" si="18"/>
        <v>214439.97492000004</v>
      </c>
      <c r="H66" s="217">
        <v>2</v>
      </c>
      <c r="I66" s="193" t="s">
        <v>122</v>
      </c>
      <c r="J66" s="194">
        <f t="shared" si="19"/>
        <v>107219.98746000002</v>
      </c>
      <c r="K66" s="199"/>
      <c r="L66" s="204"/>
      <c r="M66" s="201"/>
      <c r="N66" s="195"/>
      <c r="O66" s="195"/>
      <c r="P66" s="35">
        <f t="shared" si="20"/>
        <v>0</v>
      </c>
      <c r="Q66" s="196"/>
      <c r="R66" s="193"/>
      <c r="S66" s="35" t="e">
        <f t="shared" si="21"/>
        <v>#DIV/0!</v>
      </c>
      <c r="T66" s="197">
        <f t="shared" si="22"/>
        <v>-100</v>
      </c>
      <c r="U66" s="197">
        <f t="shared" si="23"/>
        <v>-100</v>
      </c>
      <c r="V66" s="198" t="e">
        <f t="shared" si="24"/>
        <v>#DIV/0!</v>
      </c>
    </row>
    <row r="67" spans="1:22" s="31" customFormat="1" ht="42" x14ac:dyDescent="0.2">
      <c r="A67" s="32">
        <v>56</v>
      </c>
      <c r="B67" s="199" t="s">
        <v>344</v>
      </c>
      <c r="C67" s="192">
        <v>1043873.1147240001</v>
      </c>
      <c r="D67" s="200">
        <v>0</v>
      </c>
      <c r="E67" s="192">
        <v>54830.215176000005</v>
      </c>
      <c r="F67" s="192">
        <v>316600.50457200001</v>
      </c>
      <c r="G67" s="35">
        <f t="shared" si="18"/>
        <v>1415303.8344720001</v>
      </c>
      <c r="H67" s="217">
        <v>882</v>
      </c>
      <c r="I67" s="193" t="s">
        <v>283</v>
      </c>
      <c r="J67" s="194">
        <f t="shared" si="19"/>
        <v>1604.6528735510205</v>
      </c>
      <c r="K67" s="199"/>
      <c r="L67" s="204"/>
      <c r="M67" s="201"/>
      <c r="N67" s="195"/>
      <c r="O67" s="195"/>
      <c r="P67" s="35">
        <f t="shared" si="20"/>
        <v>0</v>
      </c>
      <c r="Q67" s="196"/>
      <c r="R67" s="193"/>
      <c r="S67" s="35" t="e">
        <f t="shared" si="21"/>
        <v>#DIV/0!</v>
      </c>
      <c r="T67" s="197">
        <f t="shared" si="22"/>
        <v>-100</v>
      </c>
      <c r="U67" s="197">
        <f t="shared" si="23"/>
        <v>-100</v>
      </c>
      <c r="V67" s="198" t="e">
        <f t="shared" si="24"/>
        <v>#DIV/0!</v>
      </c>
    </row>
    <row r="68" spans="1:22" s="31" customFormat="1" ht="63" x14ac:dyDescent="0.2">
      <c r="A68" s="32">
        <v>57</v>
      </c>
      <c r="B68" s="191"/>
      <c r="C68" s="192"/>
      <c r="D68" s="200"/>
      <c r="E68" s="192"/>
      <c r="F68" s="192"/>
      <c r="G68" s="35">
        <f t="shared" si="18"/>
        <v>0</v>
      </c>
      <c r="H68" s="217"/>
      <c r="I68" s="193"/>
      <c r="J68" s="194" t="e">
        <f t="shared" si="19"/>
        <v>#DIV/0!</v>
      </c>
      <c r="K68" s="199" t="s">
        <v>294</v>
      </c>
      <c r="L68" s="204">
        <v>1446576.3180000002</v>
      </c>
      <c r="M68" s="201">
        <v>0</v>
      </c>
      <c r="N68" s="195">
        <v>69289.200400000002</v>
      </c>
      <c r="O68" s="195">
        <v>539411.40379999997</v>
      </c>
      <c r="P68" s="35">
        <f t="shared" si="20"/>
        <v>2055276.9222000001</v>
      </c>
      <c r="Q68" s="196">
        <v>1</v>
      </c>
      <c r="R68" s="193" t="s">
        <v>16</v>
      </c>
      <c r="S68" s="35">
        <f t="shared" si="21"/>
        <v>2055276.9222000001</v>
      </c>
      <c r="T68" s="197">
        <f t="shared" si="22"/>
        <v>0</v>
      </c>
      <c r="U68" s="197">
        <f t="shared" si="23"/>
        <v>0</v>
      </c>
      <c r="V68" s="198" t="e">
        <f t="shared" si="24"/>
        <v>#DIV/0!</v>
      </c>
    </row>
    <row r="69" spans="1:22" s="31" customFormat="1" x14ac:dyDescent="0.2">
      <c r="A69" s="32">
        <v>58</v>
      </c>
      <c r="B69" s="191"/>
      <c r="C69" s="192"/>
      <c r="D69" s="200"/>
      <c r="E69" s="192"/>
      <c r="F69" s="192"/>
      <c r="G69" s="35">
        <f t="shared" si="18"/>
        <v>0</v>
      </c>
      <c r="H69" s="217"/>
      <c r="I69" s="193"/>
      <c r="J69" s="194" t="e">
        <f t="shared" si="19"/>
        <v>#DIV/0!</v>
      </c>
      <c r="K69" s="199" t="s">
        <v>311</v>
      </c>
      <c r="L69" s="204">
        <v>687123.75105000008</v>
      </c>
      <c r="M69" s="201">
        <v>0</v>
      </c>
      <c r="N69" s="195">
        <v>32912.370190000001</v>
      </c>
      <c r="O69" s="195">
        <v>256220.41680499996</v>
      </c>
      <c r="P69" s="35">
        <f t="shared" si="20"/>
        <v>976256.53804500005</v>
      </c>
      <c r="Q69" s="196">
        <v>8</v>
      </c>
      <c r="R69" s="193" t="s">
        <v>104</v>
      </c>
      <c r="S69" s="35">
        <f t="shared" si="21"/>
        <v>122032.06725562501</v>
      </c>
      <c r="T69" s="197">
        <f t="shared" si="22"/>
        <v>0</v>
      </c>
      <c r="U69" s="197">
        <f t="shared" si="23"/>
        <v>0</v>
      </c>
      <c r="V69" s="198" t="e">
        <f t="shared" si="24"/>
        <v>#DIV/0!</v>
      </c>
    </row>
    <row r="70" spans="1:22" s="31" customFormat="1" x14ac:dyDescent="0.2">
      <c r="A70" s="32">
        <v>59</v>
      </c>
      <c r="B70" s="191"/>
      <c r="C70" s="192"/>
      <c r="D70" s="200"/>
      <c r="E70" s="192"/>
      <c r="F70" s="192"/>
      <c r="G70" s="35">
        <f t="shared" si="18"/>
        <v>0</v>
      </c>
      <c r="H70" s="217"/>
      <c r="I70" s="193"/>
      <c r="J70" s="194" t="e">
        <f t="shared" si="19"/>
        <v>#DIV/0!</v>
      </c>
      <c r="K70" s="199" t="s">
        <v>312</v>
      </c>
      <c r="L70" s="204">
        <v>3392221.4657100006</v>
      </c>
      <c r="M70" s="201">
        <v>0</v>
      </c>
      <c r="N70" s="195">
        <v>162483.17493800001</v>
      </c>
      <c r="O70" s="195">
        <v>1264919.7419110001</v>
      </c>
      <c r="P70" s="35">
        <f t="shared" si="20"/>
        <v>4819624.3825590005</v>
      </c>
      <c r="Q70" s="196">
        <v>77</v>
      </c>
      <c r="R70" s="193" t="s">
        <v>120</v>
      </c>
      <c r="S70" s="35">
        <f t="shared" si="21"/>
        <v>62592.524448818185</v>
      </c>
      <c r="T70" s="197">
        <f t="shared" si="22"/>
        <v>0</v>
      </c>
      <c r="U70" s="197">
        <f t="shared" si="23"/>
        <v>0</v>
      </c>
      <c r="V70" s="198" t="e">
        <f t="shared" si="24"/>
        <v>#DIV/0!</v>
      </c>
    </row>
    <row r="71" spans="1:22" s="31" customFormat="1" ht="63" x14ac:dyDescent="0.2">
      <c r="A71" s="32">
        <v>60</v>
      </c>
      <c r="B71" s="191"/>
      <c r="C71" s="192"/>
      <c r="D71" s="200"/>
      <c r="E71" s="192"/>
      <c r="F71" s="192"/>
      <c r="G71" s="35">
        <f t="shared" ref="G71:G99" si="25">SUM(C71:F71)</f>
        <v>0</v>
      </c>
      <c r="H71" s="217"/>
      <c r="I71" s="193"/>
      <c r="J71" s="194" t="e">
        <f t="shared" ref="J71:J99" si="26">G71/H71</f>
        <v>#DIV/0!</v>
      </c>
      <c r="K71" s="199" t="s">
        <v>313</v>
      </c>
      <c r="L71" s="204">
        <v>1084932.2385</v>
      </c>
      <c r="M71" s="201">
        <v>0</v>
      </c>
      <c r="N71" s="195">
        <v>51966.900300000001</v>
      </c>
      <c r="O71" s="195">
        <v>404558.55284999998</v>
      </c>
      <c r="P71" s="35">
        <f t="shared" ref="P71:P99" si="27">SUM(L71:O71)</f>
        <v>1541457.6916499999</v>
      </c>
      <c r="Q71" s="196">
        <v>1</v>
      </c>
      <c r="R71" s="193" t="s">
        <v>15</v>
      </c>
      <c r="S71" s="35">
        <f t="shared" ref="S71:S99" si="28">P71/Q71</f>
        <v>1541457.6916499999</v>
      </c>
      <c r="T71" s="197">
        <f t="shared" ref="T71:T99" si="29">IF(G71=0,0,(P71-G71)/G71)*100</f>
        <v>0</v>
      </c>
      <c r="U71" s="197">
        <f t="shared" ref="U71:U99" si="30">IF(H71=0,0,(Q71-H71)/H71)*100</f>
        <v>0</v>
      </c>
      <c r="V71" s="198" t="e">
        <f t="shared" ref="V71:V99" si="31">IF(J71=0,0,(S71-J71)/J71)*100</f>
        <v>#DIV/0!</v>
      </c>
    </row>
    <row r="72" spans="1:22" s="31" customFormat="1" x14ac:dyDescent="0.2">
      <c r="A72" s="32">
        <v>61</v>
      </c>
      <c r="B72" s="191"/>
      <c r="C72" s="192"/>
      <c r="D72" s="200"/>
      <c r="E72" s="192"/>
      <c r="F72" s="192"/>
      <c r="G72" s="35">
        <f t="shared" si="25"/>
        <v>0</v>
      </c>
      <c r="H72" s="217"/>
      <c r="I72" s="193"/>
      <c r="J72" s="194" t="e">
        <f t="shared" si="26"/>
        <v>#DIV/0!</v>
      </c>
      <c r="K72" s="199" t="s">
        <v>314</v>
      </c>
      <c r="L72" s="204">
        <v>1446576.3180000002</v>
      </c>
      <c r="M72" s="201">
        <v>0</v>
      </c>
      <c r="N72" s="195">
        <v>69289.200400000002</v>
      </c>
      <c r="O72" s="195">
        <v>539411.40379999997</v>
      </c>
      <c r="P72" s="35">
        <f t="shared" si="27"/>
        <v>2055276.9222000001</v>
      </c>
      <c r="Q72" s="196">
        <v>1</v>
      </c>
      <c r="R72" s="193" t="s">
        <v>15</v>
      </c>
      <c r="S72" s="35">
        <f t="shared" si="28"/>
        <v>2055276.9222000001</v>
      </c>
      <c r="T72" s="197">
        <f t="shared" si="29"/>
        <v>0</v>
      </c>
      <c r="U72" s="197">
        <f t="shared" si="30"/>
        <v>0</v>
      </c>
      <c r="V72" s="198" t="e">
        <f t="shared" si="31"/>
        <v>#DIV/0!</v>
      </c>
    </row>
    <row r="73" spans="1:22" s="31" customFormat="1" ht="42" x14ac:dyDescent="0.2">
      <c r="A73" s="32">
        <v>62</v>
      </c>
      <c r="B73" s="191"/>
      <c r="C73" s="192"/>
      <c r="D73" s="200"/>
      <c r="E73" s="192"/>
      <c r="F73" s="192"/>
      <c r="G73" s="35">
        <f t="shared" si="25"/>
        <v>0</v>
      </c>
      <c r="H73" s="217"/>
      <c r="I73" s="193"/>
      <c r="J73" s="194" t="e">
        <f t="shared" si="26"/>
        <v>#DIV/0!</v>
      </c>
      <c r="K73" s="199" t="s">
        <v>316</v>
      </c>
      <c r="L73" s="204">
        <v>1446576.3180000002</v>
      </c>
      <c r="M73" s="201">
        <v>0</v>
      </c>
      <c r="N73" s="195">
        <v>69289.200400000002</v>
      </c>
      <c r="O73" s="195">
        <v>539411.40379999997</v>
      </c>
      <c r="P73" s="35">
        <f t="shared" si="27"/>
        <v>2055276.9222000001</v>
      </c>
      <c r="Q73" s="196">
        <v>882</v>
      </c>
      <c r="R73" s="193" t="s">
        <v>283</v>
      </c>
      <c r="S73" s="35">
        <f t="shared" si="28"/>
        <v>2330.2459435374153</v>
      </c>
      <c r="T73" s="197">
        <f t="shared" si="29"/>
        <v>0</v>
      </c>
      <c r="U73" s="197">
        <f t="shared" si="30"/>
        <v>0</v>
      </c>
      <c r="V73" s="198" t="e">
        <f t="shared" si="31"/>
        <v>#DIV/0!</v>
      </c>
    </row>
    <row r="74" spans="1:22" s="31" customFormat="1" x14ac:dyDescent="0.2">
      <c r="A74" s="32"/>
      <c r="B74" s="191" t="s">
        <v>152</v>
      </c>
      <c r="C74" s="192"/>
      <c r="D74" s="200"/>
      <c r="E74" s="192"/>
      <c r="F74" s="192"/>
      <c r="G74" s="35"/>
      <c r="H74" s="217"/>
      <c r="I74" s="193"/>
      <c r="J74" s="194"/>
      <c r="K74" s="191" t="s">
        <v>152</v>
      </c>
      <c r="L74" s="195"/>
      <c r="M74" s="201"/>
      <c r="N74" s="195"/>
      <c r="O74" s="195"/>
      <c r="P74" s="35"/>
      <c r="Q74" s="196"/>
      <c r="R74" s="193"/>
      <c r="S74" s="35"/>
      <c r="T74" s="197"/>
      <c r="U74" s="197"/>
      <c r="V74" s="198"/>
    </row>
    <row r="75" spans="1:22" s="31" customFormat="1" x14ac:dyDescent="0.2">
      <c r="A75" s="32">
        <v>63</v>
      </c>
      <c r="B75" s="199" t="s">
        <v>125</v>
      </c>
      <c r="C75" s="205">
        <v>19337985.1094</v>
      </c>
      <c r="D75" s="200">
        <v>0</v>
      </c>
      <c r="E75" s="192">
        <v>1047757.4354</v>
      </c>
      <c r="F75" s="192">
        <v>762212.96409999998</v>
      </c>
      <c r="G75" s="35">
        <f t="shared" si="25"/>
        <v>21147955.508900002</v>
      </c>
      <c r="H75" s="217">
        <v>24</v>
      </c>
      <c r="I75" s="193" t="s">
        <v>15</v>
      </c>
      <c r="J75" s="194">
        <f t="shared" si="26"/>
        <v>881164.81287083344</v>
      </c>
      <c r="K75" s="199" t="s">
        <v>125</v>
      </c>
      <c r="L75" s="204">
        <v>19023743.626999997</v>
      </c>
      <c r="M75" s="201">
        <v>0</v>
      </c>
      <c r="N75" s="195">
        <v>884706.31480000005</v>
      </c>
      <c r="O75" s="195">
        <v>1643901.7034999998</v>
      </c>
      <c r="P75" s="35">
        <f t="shared" si="27"/>
        <v>21552351.645299997</v>
      </c>
      <c r="Q75" s="196">
        <v>24</v>
      </c>
      <c r="R75" s="193" t="s">
        <v>15</v>
      </c>
      <c r="S75" s="35">
        <f t="shared" si="28"/>
        <v>898014.65188749984</v>
      </c>
      <c r="T75" s="197">
        <f t="shared" si="29"/>
        <v>1.9122233174256851</v>
      </c>
      <c r="U75" s="197">
        <f t="shared" si="30"/>
        <v>0</v>
      </c>
      <c r="V75" s="198">
        <f t="shared" si="31"/>
        <v>1.912223317425676</v>
      </c>
    </row>
    <row r="76" spans="1:22" s="31" customFormat="1" x14ac:dyDescent="0.2">
      <c r="A76" s="32">
        <v>64</v>
      </c>
      <c r="B76" s="199" t="s">
        <v>126</v>
      </c>
      <c r="C76" s="205">
        <v>13470557.432304</v>
      </c>
      <c r="D76" s="200">
        <v>0</v>
      </c>
      <c r="E76" s="192">
        <v>729852.49646399985</v>
      </c>
      <c r="F76" s="192">
        <v>530946.39645599993</v>
      </c>
      <c r="G76" s="35">
        <f t="shared" si="25"/>
        <v>14731356.325223999</v>
      </c>
      <c r="H76" s="217">
        <v>6</v>
      </c>
      <c r="I76" s="193" t="s">
        <v>15</v>
      </c>
      <c r="J76" s="194">
        <f t="shared" si="26"/>
        <v>2455226.0542039997</v>
      </c>
      <c r="K76" s="199" t="s">
        <v>126</v>
      </c>
      <c r="L76" s="204">
        <v>9279874.9399999995</v>
      </c>
      <c r="M76" s="201">
        <v>0</v>
      </c>
      <c r="N76" s="195">
        <v>431564.0560000001</v>
      </c>
      <c r="O76" s="195">
        <v>801903.27</v>
      </c>
      <c r="P76" s="35">
        <f t="shared" si="27"/>
        <v>10513342.265999999</v>
      </c>
      <c r="Q76" s="196">
        <v>5</v>
      </c>
      <c r="R76" s="193" t="s">
        <v>15</v>
      </c>
      <c r="S76" s="35">
        <f t="shared" si="28"/>
        <v>2102668.4531999999</v>
      </c>
      <c r="T76" s="197">
        <f t="shared" si="29"/>
        <v>-28.632896836536624</v>
      </c>
      <c r="U76" s="197">
        <f t="shared" si="30"/>
        <v>-16.666666666666664</v>
      </c>
      <c r="V76" s="198">
        <f t="shared" si="31"/>
        <v>-14.359476203843938</v>
      </c>
    </row>
    <row r="77" spans="1:22" s="31" customFormat="1" ht="42" x14ac:dyDescent="0.2">
      <c r="A77" s="32">
        <v>65</v>
      </c>
      <c r="B77" s="199" t="s">
        <v>127</v>
      </c>
      <c r="C77" s="205">
        <v>4244923.5606000004</v>
      </c>
      <c r="D77" s="200">
        <v>0</v>
      </c>
      <c r="E77" s="192">
        <v>229995.53460000001</v>
      </c>
      <c r="F77" s="192">
        <v>167315.04089999999</v>
      </c>
      <c r="G77" s="35">
        <f t="shared" si="25"/>
        <v>4642234.1361000007</v>
      </c>
      <c r="H77" s="217">
        <v>3</v>
      </c>
      <c r="I77" s="193" t="s">
        <v>15</v>
      </c>
      <c r="J77" s="194">
        <f t="shared" si="26"/>
        <v>1547411.3787000002</v>
      </c>
      <c r="K77" s="199" t="s">
        <v>127</v>
      </c>
      <c r="L77" s="204">
        <v>3711949.9759999998</v>
      </c>
      <c r="M77" s="201">
        <v>0</v>
      </c>
      <c r="N77" s="195">
        <v>172625.62240000002</v>
      </c>
      <c r="O77" s="195">
        <v>320761.30800000002</v>
      </c>
      <c r="P77" s="35">
        <f t="shared" si="27"/>
        <v>4205336.9063999997</v>
      </c>
      <c r="Q77" s="196">
        <v>3</v>
      </c>
      <c r="R77" s="193" t="s">
        <v>15</v>
      </c>
      <c r="S77" s="35">
        <f t="shared" si="28"/>
        <v>1401778.9687999999</v>
      </c>
      <c r="T77" s="197">
        <f t="shared" si="29"/>
        <v>-9.411357051177168</v>
      </c>
      <c r="U77" s="197">
        <f t="shared" si="30"/>
        <v>0</v>
      </c>
      <c r="V77" s="198">
        <f t="shared" si="31"/>
        <v>-9.411357051177168</v>
      </c>
    </row>
    <row r="78" spans="1:22" s="31" customFormat="1" ht="42" x14ac:dyDescent="0.2">
      <c r="A78" s="32">
        <v>66</v>
      </c>
      <c r="B78" s="199" t="s">
        <v>128</v>
      </c>
      <c r="C78" s="205">
        <v>2768633.4778580004</v>
      </c>
      <c r="D78" s="200">
        <v>0</v>
      </c>
      <c r="E78" s="192">
        <v>150008.19867799999</v>
      </c>
      <c r="F78" s="192">
        <v>109126.587787</v>
      </c>
      <c r="G78" s="35">
        <f t="shared" si="25"/>
        <v>3027768.2643230003</v>
      </c>
      <c r="H78" s="217">
        <v>1</v>
      </c>
      <c r="I78" s="193" t="s">
        <v>15</v>
      </c>
      <c r="J78" s="194">
        <f t="shared" si="26"/>
        <v>3027768.2643230003</v>
      </c>
      <c r="K78" s="199"/>
      <c r="L78" s="204"/>
      <c r="M78" s="201"/>
      <c r="N78" s="195"/>
      <c r="O78" s="195"/>
      <c r="P78" s="35">
        <f t="shared" si="27"/>
        <v>0</v>
      </c>
      <c r="Q78" s="196"/>
      <c r="R78" s="193"/>
      <c r="S78" s="35" t="e">
        <f t="shared" si="28"/>
        <v>#DIV/0!</v>
      </c>
      <c r="T78" s="197">
        <f t="shared" si="29"/>
        <v>-100</v>
      </c>
      <c r="U78" s="197">
        <f t="shared" si="30"/>
        <v>-100</v>
      </c>
      <c r="V78" s="198" t="e">
        <f t="shared" si="31"/>
        <v>#DIV/0!</v>
      </c>
    </row>
    <row r="79" spans="1:22" s="31" customFormat="1" ht="42" x14ac:dyDescent="0.2">
      <c r="A79" s="32">
        <v>67</v>
      </c>
      <c r="B79" s="199" t="s">
        <v>327</v>
      </c>
      <c r="C79" s="205">
        <v>4136442.180718</v>
      </c>
      <c r="D79" s="200">
        <v>0</v>
      </c>
      <c r="E79" s="192">
        <v>224117.87093799998</v>
      </c>
      <c r="F79" s="192">
        <v>163039.212077</v>
      </c>
      <c r="G79" s="35">
        <f t="shared" si="25"/>
        <v>4523599.2637330005</v>
      </c>
      <c r="H79" s="217">
        <v>1</v>
      </c>
      <c r="I79" s="193" t="s">
        <v>15</v>
      </c>
      <c r="J79" s="194">
        <f t="shared" si="26"/>
        <v>4523599.2637330005</v>
      </c>
      <c r="K79" s="199"/>
      <c r="L79" s="204"/>
      <c r="M79" s="201"/>
      <c r="N79" s="195"/>
      <c r="O79" s="195"/>
      <c r="P79" s="35">
        <f t="shared" si="27"/>
        <v>0</v>
      </c>
      <c r="Q79" s="196"/>
      <c r="R79" s="193"/>
      <c r="S79" s="35" t="e">
        <f t="shared" si="28"/>
        <v>#DIV/0!</v>
      </c>
      <c r="T79" s="197">
        <f t="shared" si="29"/>
        <v>-100</v>
      </c>
      <c r="U79" s="197">
        <f t="shared" si="30"/>
        <v>-100</v>
      </c>
      <c r="V79" s="198" t="e">
        <f t="shared" si="31"/>
        <v>#DIV/0!</v>
      </c>
    </row>
    <row r="80" spans="1:22" s="31" customFormat="1" ht="42" x14ac:dyDescent="0.2">
      <c r="A80" s="32">
        <v>68</v>
      </c>
      <c r="B80" s="199" t="s">
        <v>346</v>
      </c>
      <c r="C80" s="205">
        <v>943316.34680000006</v>
      </c>
      <c r="D80" s="200">
        <v>0</v>
      </c>
      <c r="E80" s="192">
        <v>51110.118799999997</v>
      </c>
      <c r="F80" s="192">
        <v>37181.120199999998</v>
      </c>
      <c r="G80" s="35">
        <f t="shared" si="25"/>
        <v>1031607.5858</v>
      </c>
      <c r="H80" s="217">
        <v>1</v>
      </c>
      <c r="I80" s="193" t="s">
        <v>15</v>
      </c>
      <c r="J80" s="194">
        <f t="shared" si="26"/>
        <v>1031607.5858</v>
      </c>
      <c r="K80" s="199"/>
      <c r="L80" s="204"/>
      <c r="M80" s="201"/>
      <c r="N80" s="195"/>
      <c r="O80" s="195"/>
      <c r="P80" s="35">
        <f t="shared" si="27"/>
        <v>0</v>
      </c>
      <c r="Q80" s="196"/>
      <c r="R80" s="193"/>
      <c r="S80" s="35" t="e">
        <f t="shared" si="28"/>
        <v>#DIV/0!</v>
      </c>
      <c r="T80" s="197">
        <f t="shared" si="29"/>
        <v>-100</v>
      </c>
      <c r="U80" s="197">
        <f t="shared" si="30"/>
        <v>-100</v>
      </c>
      <c r="V80" s="198" t="e">
        <f t="shared" si="31"/>
        <v>#DIV/0!</v>
      </c>
    </row>
    <row r="81" spans="1:22" s="31" customFormat="1" ht="42" x14ac:dyDescent="0.2">
      <c r="A81" s="32">
        <v>69</v>
      </c>
      <c r="B81" s="199" t="s">
        <v>185</v>
      </c>
      <c r="C81" s="205">
        <v>848984.71212000016</v>
      </c>
      <c r="D81" s="200">
        <v>0</v>
      </c>
      <c r="E81" s="192">
        <v>45999.106919999998</v>
      </c>
      <c r="F81" s="192">
        <v>33463.008179999997</v>
      </c>
      <c r="G81" s="35">
        <f t="shared" si="25"/>
        <v>928446.82722000021</v>
      </c>
      <c r="H81" s="217">
        <v>1</v>
      </c>
      <c r="I81" s="193" t="s">
        <v>15</v>
      </c>
      <c r="J81" s="194">
        <f t="shared" si="26"/>
        <v>928446.82722000021</v>
      </c>
      <c r="K81" s="199"/>
      <c r="L81" s="204"/>
      <c r="M81" s="201"/>
      <c r="N81" s="195"/>
      <c r="O81" s="195"/>
      <c r="P81" s="35">
        <f t="shared" si="27"/>
        <v>0</v>
      </c>
      <c r="Q81" s="196"/>
      <c r="R81" s="193"/>
      <c r="S81" s="35" t="e">
        <f t="shared" si="28"/>
        <v>#DIV/0!</v>
      </c>
      <c r="T81" s="197">
        <f t="shared" si="29"/>
        <v>-100</v>
      </c>
      <c r="U81" s="197">
        <f t="shared" si="30"/>
        <v>-100</v>
      </c>
      <c r="V81" s="198" t="e">
        <f t="shared" si="31"/>
        <v>#DIV/0!</v>
      </c>
    </row>
    <row r="82" spans="1:22" s="31" customFormat="1" x14ac:dyDescent="0.2">
      <c r="A82" s="32">
        <v>70</v>
      </c>
      <c r="B82" s="199" t="s">
        <v>89</v>
      </c>
      <c r="C82" s="205">
        <v>471658.17340000003</v>
      </c>
      <c r="D82" s="200">
        <v>0</v>
      </c>
      <c r="E82" s="192">
        <v>25555.059399999998</v>
      </c>
      <c r="F82" s="192">
        <v>18590.560099999999</v>
      </c>
      <c r="G82" s="35">
        <f t="shared" si="25"/>
        <v>515803.7929</v>
      </c>
      <c r="H82" s="217">
        <v>1</v>
      </c>
      <c r="I82" s="193" t="s">
        <v>15</v>
      </c>
      <c r="J82" s="194">
        <f t="shared" si="26"/>
        <v>515803.7929</v>
      </c>
      <c r="K82" s="199"/>
      <c r="L82" s="204"/>
      <c r="M82" s="201"/>
      <c r="N82" s="195"/>
      <c r="O82" s="195"/>
      <c r="P82" s="35">
        <f t="shared" si="27"/>
        <v>0</v>
      </c>
      <c r="Q82" s="196"/>
      <c r="R82" s="193"/>
      <c r="S82" s="35" t="e">
        <f t="shared" si="28"/>
        <v>#DIV/0!</v>
      </c>
      <c r="T82" s="197">
        <f t="shared" si="29"/>
        <v>-100</v>
      </c>
      <c r="U82" s="197">
        <f t="shared" si="30"/>
        <v>-100</v>
      </c>
      <c r="V82" s="198" t="e">
        <f t="shared" si="31"/>
        <v>#DIV/0!</v>
      </c>
    </row>
    <row r="83" spans="1:22" s="31" customFormat="1" ht="42" x14ac:dyDescent="0.2">
      <c r="A83" s="32">
        <v>71</v>
      </c>
      <c r="B83" s="199" t="s">
        <v>344</v>
      </c>
      <c r="C83" s="205">
        <v>471658.17340000003</v>
      </c>
      <c r="D83" s="200">
        <v>0</v>
      </c>
      <c r="E83" s="192">
        <v>25555.059399999998</v>
      </c>
      <c r="F83" s="192">
        <v>18590.560099999999</v>
      </c>
      <c r="G83" s="35">
        <f t="shared" si="25"/>
        <v>515803.7929</v>
      </c>
      <c r="H83" s="217">
        <v>1</v>
      </c>
      <c r="I83" s="193" t="s">
        <v>15</v>
      </c>
      <c r="J83" s="194">
        <f t="shared" si="26"/>
        <v>515803.7929</v>
      </c>
      <c r="K83" s="199"/>
      <c r="L83" s="204"/>
      <c r="M83" s="201"/>
      <c r="N83" s="195"/>
      <c r="O83" s="195"/>
      <c r="P83" s="35">
        <f t="shared" si="27"/>
        <v>0</v>
      </c>
      <c r="Q83" s="196"/>
      <c r="R83" s="193"/>
      <c r="S83" s="35" t="e">
        <f t="shared" si="28"/>
        <v>#DIV/0!</v>
      </c>
      <c r="T83" s="197">
        <f t="shared" si="29"/>
        <v>-100</v>
      </c>
      <c r="U83" s="197">
        <f t="shared" si="30"/>
        <v>-100</v>
      </c>
      <c r="V83" s="198" t="e">
        <f t="shared" si="31"/>
        <v>#DIV/0!</v>
      </c>
    </row>
    <row r="84" spans="1:22" s="31" customFormat="1" x14ac:dyDescent="0.2">
      <c r="A84" s="32">
        <v>72</v>
      </c>
      <c r="B84" s="199" t="s">
        <v>90</v>
      </c>
      <c r="C84" s="205">
        <v>471658.17340000003</v>
      </c>
      <c r="D84" s="200">
        <v>0</v>
      </c>
      <c r="E84" s="192">
        <v>25555.059399999998</v>
      </c>
      <c r="F84" s="192">
        <v>18590.560099999999</v>
      </c>
      <c r="G84" s="35">
        <f t="shared" si="25"/>
        <v>515803.7929</v>
      </c>
      <c r="H84" s="217">
        <v>1</v>
      </c>
      <c r="I84" s="193" t="s">
        <v>15</v>
      </c>
      <c r="J84" s="194">
        <f t="shared" si="26"/>
        <v>515803.7929</v>
      </c>
      <c r="K84" s="199"/>
      <c r="L84" s="204"/>
      <c r="M84" s="201"/>
      <c r="N84" s="195"/>
      <c r="O84" s="195"/>
      <c r="P84" s="35">
        <f t="shared" si="27"/>
        <v>0</v>
      </c>
      <c r="Q84" s="196"/>
      <c r="R84" s="193"/>
      <c r="S84" s="35" t="e">
        <f t="shared" si="28"/>
        <v>#DIV/0!</v>
      </c>
      <c r="T84" s="197">
        <f t="shared" si="29"/>
        <v>-100</v>
      </c>
      <c r="U84" s="197">
        <f t="shared" si="30"/>
        <v>-100</v>
      </c>
      <c r="V84" s="198" t="e">
        <f t="shared" si="31"/>
        <v>#DIV/0!</v>
      </c>
    </row>
    <row r="85" spans="1:22" s="31" customFormat="1" ht="63" x14ac:dyDescent="0.2">
      <c r="A85" s="32">
        <v>73</v>
      </c>
      <c r="B85" s="191"/>
      <c r="C85" s="192"/>
      <c r="D85" s="200"/>
      <c r="E85" s="192"/>
      <c r="F85" s="192"/>
      <c r="G85" s="35">
        <f t="shared" si="25"/>
        <v>0</v>
      </c>
      <c r="H85" s="217"/>
      <c r="I85" s="193"/>
      <c r="J85" s="194" t="e">
        <f t="shared" si="26"/>
        <v>#DIV/0!</v>
      </c>
      <c r="K85" s="199" t="s">
        <v>294</v>
      </c>
      <c r="L85" s="204">
        <v>463993.74699999997</v>
      </c>
      <c r="M85" s="201">
        <v>0</v>
      </c>
      <c r="N85" s="195">
        <v>21578.202800000003</v>
      </c>
      <c r="O85" s="195">
        <v>40095.163500000002</v>
      </c>
      <c r="P85" s="35">
        <f t="shared" si="27"/>
        <v>525667.11329999997</v>
      </c>
      <c r="Q85" s="196">
        <v>1</v>
      </c>
      <c r="R85" s="193" t="s">
        <v>15</v>
      </c>
      <c r="S85" s="35">
        <f t="shared" si="28"/>
        <v>525667.11329999997</v>
      </c>
      <c r="T85" s="197">
        <f t="shared" si="29"/>
        <v>0</v>
      </c>
      <c r="U85" s="197">
        <f t="shared" si="30"/>
        <v>0</v>
      </c>
      <c r="V85" s="198" t="e">
        <f t="shared" si="31"/>
        <v>#DIV/0!</v>
      </c>
    </row>
    <row r="86" spans="1:22" s="31" customFormat="1" ht="42" x14ac:dyDescent="0.2">
      <c r="A86" s="32">
        <v>74</v>
      </c>
      <c r="B86" s="191"/>
      <c r="C86" s="192"/>
      <c r="D86" s="200"/>
      <c r="E86" s="192"/>
      <c r="F86" s="192"/>
      <c r="G86" s="35">
        <f t="shared" si="25"/>
        <v>0</v>
      </c>
      <c r="H86" s="217"/>
      <c r="I86" s="193"/>
      <c r="J86" s="194" t="e">
        <f t="shared" si="26"/>
        <v>#DIV/0!</v>
      </c>
      <c r="K86" s="199" t="s">
        <v>318</v>
      </c>
      <c r="L86" s="204">
        <v>2783962.4819999998</v>
      </c>
      <c r="M86" s="201">
        <v>0</v>
      </c>
      <c r="N86" s="195">
        <v>129469.21680000001</v>
      </c>
      <c r="O86" s="195">
        <v>240570.98100000003</v>
      </c>
      <c r="P86" s="35">
        <f t="shared" si="27"/>
        <v>3154002.6798</v>
      </c>
      <c r="Q86" s="196">
        <v>1</v>
      </c>
      <c r="R86" s="193" t="s">
        <v>15</v>
      </c>
      <c r="S86" s="35">
        <f t="shared" si="28"/>
        <v>3154002.6798</v>
      </c>
      <c r="T86" s="197">
        <f t="shared" si="29"/>
        <v>0</v>
      </c>
      <c r="U86" s="197">
        <f t="shared" si="30"/>
        <v>0</v>
      </c>
      <c r="V86" s="198" t="e">
        <f t="shared" si="31"/>
        <v>#DIV/0!</v>
      </c>
    </row>
    <row r="87" spans="1:22" s="31" customFormat="1" x14ac:dyDescent="0.2">
      <c r="A87" s="32">
        <v>75</v>
      </c>
      <c r="B87" s="191"/>
      <c r="C87" s="192"/>
      <c r="D87" s="200"/>
      <c r="E87" s="192"/>
      <c r="F87" s="192"/>
      <c r="G87" s="35">
        <f t="shared" si="25"/>
        <v>0</v>
      </c>
      <c r="H87" s="217"/>
      <c r="I87" s="193"/>
      <c r="J87" s="194" t="e">
        <f t="shared" si="26"/>
        <v>#DIV/0!</v>
      </c>
      <c r="K87" s="199" t="s">
        <v>309</v>
      </c>
      <c r="L87" s="204">
        <v>2319968.7349999999</v>
      </c>
      <c r="M87" s="201">
        <v>0</v>
      </c>
      <c r="N87" s="195">
        <v>107891.01400000002</v>
      </c>
      <c r="O87" s="195">
        <v>200475.8175</v>
      </c>
      <c r="P87" s="35">
        <f t="shared" si="27"/>
        <v>2628335.5664999997</v>
      </c>
      <c r="Q87" s="196">
        <v>1</v>
      </c>
      <c r="R87" s="193" t="s">
        <v>15</v>
      </c>
      <c r="S87" s="35">
        <f t="shared" si="28"/>
        <v>2628335.5664999997</v>
      </c>
      <c r="T87" s="197">
        <f t="shared" si="29"/>
        <v>0</v>
      </c>
      <c r="U87" s="197">
        <f t="shared" si="30"/>
        <v>0</v>
      </c>
      <c r="V87" s="198" t="e">
        <f t="shared" si="31"/>
        <v>#DIV/0!</v>
      </c>
    </row>
    <row r="88" spans="1:22" s="31" customFormat="1" x14ac:dyDescent="0.2">
      <c r="A88" s="32">
        <v>76</v>
      </c>
      <c r="B88" s="191"/>
      <c r="C88" s="192"/>
      <c r="D88" s="200"/>
      <c r="E88" s="192"/>
      <c r="F88" s="192"/>
      <c r="G88" s="35">
        <f t="shared" si="25"/>
        <v>0</v>
      </c>
      <c r="H88" s="217"/>
      <c r="I88" s="193"/>
      <c r="J88" s="194" t="e">
        <f t="shared" si="26"/>
        <v>#DIV/0!</v>
      </c>
      <c r="K88" s="199" t="s">
        <v>319</v>
      </c>
      <c r="L88" s="204">
        <v>3711949.9759999998</v>
      </c>
      <c r="M88" s="201">
        <v>0</v>
      </c>
      <c r="N88" s="195">
        <v>172625.62240000002</v>
      </c>
      <c r="O88" s="195">
        <v>320761.30800000002</v>
      </c>
      <c r="P88" s="35">
        <f t="shared" si="27"/>
        <v>4205336.9063999997</v>
      </c>
      <c r="Q88" s="196">
        <v>8</v>
      </c>
      <c r="R88" s="193" t="s">
        <v>15</v>
      </c>
      <c r="S88" s="35">
        <f t="shared" si="28"/>
        <v>525667.11329999997</v>
      </c>
      <c r="T88" s="197">
        <f t="shared" si="29"/>
        <v>0</v>
      </c>
      <c r="U88" s="197">
        <f t="shared" si="30"/>
        <v>0</v>
      </c>
      <c r="V88" s="198" t="e">
        <f t="shared" si="31"/>
        <v>#DIV/0!</v>
      </c>
    </row>
    <row r="89" spans="1:22" s="31" customFormat="1" ht="42" x14ac:dyDescent="0.2">
      <c r="A89" s="32">
        <v>77</v>
      </c>
      <c r="B89" s="191"/>
      <c r="C89" s="192"/>
      <c r="D89" s="200"/>
      <c r="E89" s="192"/>
      <c r="F89" s="192"/>
      <c r="G89" s="35">
        <f t="shared" si="25"/>
        <v>0</v>
      </c>
      <c r="H89" s="217"/>
      <c r="I89" s="193"/>
      <c r="J89" s="194" t="e">
        <f t="shared" si="26"/>
        <v>#DIV/0!</v>
      </c>
      <c r="K89" s="199" t="s">
        <v>316</v>
      </c>
      <c r="L89" s="204">
        <v>463993.74699999997</v>
      </c>
      <c r="M89" s="201">
        <v>0</v>
      </c>
      <c r="N89" s="195">
        <v>21578.202800000003</v>
      </c>
      <c r="O89" s="195">
        <v>40095.163500000002</v>
      </c>
      <c r="P89" s="35">
        <f t="shared" si="27"/>
        <v>525667.11329999997</v>
      </c>
      <c r="Q89" s="196">
        <v>1</v>
      </c>
      <c r="R89" s="193" t="s">
        <v>15</v>
      </c>
      <c r="S89" s="35">
        <f t="shared" si="28"/>
        <v>525667.11329999997</v>
      </c>
      <c r="T89" s="197">
        <f t="shared" si="29"/>
        <v>0</v>
      </c>
      <c r="U89" s="197">
        <f t="shared" si="30"/>
        <v>0</v>
      </c>
      <c r="V89" s="198" t="e">
        <f t="shared" si="31"/>
        <v>#DIV/0!</v>
      </c>
    </row>
    <row r="90" spans="1:22" s="31" customFormat="1" ht="42" x14ac:dyDescent="0.2">
      <c r="A90" s="32">
        <v>78</v>
      </c>
      <c r="B90" s="191"/>
      <c r="C90" s="192"/>
      <c r="D90" s="200"/>
      <c r="E90" s="192"/>
      <c r="F90" s="192"/>
      <c r="G90" s="35">
        <f t="shared" si="25"/>
        <v>0</v>
      </c>
      <c r="H90" s="217"/>
      <c r="I90" s="193"/>
      <c r="J90" s="194" t="e">
        <f t="shared" si="26"/>
        <v>#DIV/0!</v>
      </c>
      <c r="K90" s="199" t="s">
        <v>299</v>
      </c>
      <c r="L90" s="204">
        <v>4639937.47</v>
      </c>
      <c r="M90" s="201">
        <v>0</v>
      </c>
      <c r="N90" s="195">
        <v>215782.02800000005</v>
      </c>
      <c r="O90" s="195">
        <v>400951.63500000001</v>
      </c>
      <c r="P90" s="35">
        <f t="shared" si="27"/>
        <v>5256671.1329999994</v>
      </c>
      <c r="Q90" s="196">
        <v>1</v>
      </c>
      <c r="R90" s="193" t="s">
        <v>15</v>
      </c>
      <c r="S90" s="35">
        <f t="shared" si="28"/>
        <v>5256671.1329999994</v>
      </c>
      <c r="T90" s="197">
        <f t="shared" si="29"/>
        <v>0</v>
      </c>
      <c r="U90" s="197">
        <f t="shared" si="30"/>
        <v>0</v>
      </c>
      <c r="V90" s="198" t="e">
        <f t="shared" si="31"/>
        <v>#DIV/0!</v>
      </c>
    </row>
    <row r="91" spans="1:22" s="31" customFormat="1" x14ac:dyDescent="0.2">
      <c r="A91" s="32"/>
      <c r="B91" s="191" t="s">
        <v>320</v>
      </c>
      <c r="C91" s="192"/>
      <c r="D91" s="200"/>
      <c r="E91" s="192"/>
      <c r="F91" s="192"/>
      <c r="G91" s="35"/>
      <c r="H91" s="217"/>
      <c r="I91" s="193"/>
      <c r="J91" s="194"/>
      <c r="K91" s="191" t="s">
        <v>320</v>
      </c>
      <c r="L91" s="195"/>
      <c r="M91" s="201"/>
      <c r="N91" s="195"/>
      <c r="O91" s="195"/>
      <c r="P91" s="35"/>
      <c r="Q91" s="196"/>
      <c r="R91" s="193"/>
      <c r="S91" s="35"/>
      <c r="T91" s="197"/>
      <c r="U91" s="197"/>
      <c r="V91" s="198"/>
    </row>
    <row r="92" spans="1:22" s="31" customFormat="1" ht="42" x14ac:dyDescent="0.2">
      <c r="A92" s="32">
        <v>79</v>
      </c>
      <c r="B92" s="199" t="s">
        <v>129</v>
      </c>
      <c r="C92" s="205">
        <v>2382248.6301600002</v>
      </c>
      <c r="D92" s="200">
        <v>0</v>
      </c>
      <c r="E92" s="192">
        <v>119374.909248</v>
      </c>
      <c r="F92" s="192">
        <v>130095.50288000003</v>
      </c>
      <c r="G92" s="35">
        <f t="shared" si="25"/>
        <v>2631719.0422880002</v>
      </c>
      <c r="H92" s="217">
        <v>18</v>
      </c>
      <c r="I92" s="193" t="s">
        <v>15</v>
      </c>
      <c r="J92" s="194">
        <f t="shared" si="26"/>
        <v>146206.61346044447</v>
      </c>
      <c r="K92" s="199" t="s">
        <v>129</v>
      </c>
      <c r="L92" s="204">
        <v>2027125.0912579999</v>
      </c>
      <c r="M92" s="201">
        <v>0</v>
      </c>
      <c r="N92" s="195">
        <v>92856.671787999992</v>
      </c>
      <c r="O92" s="195">
        <v>121485.39771999999</v>
      </c>
      <c r="P92" s="35">
        <f t="shared" si="27"/>
        <v>2241467.1607659995</v>
      </c>
      <c r="Q92" s="196">
        <v>18</v>
      </c>
      <c r="R92" s="193" t="s">
        <v>15</v>
      </c>
      <c r="S92" s="35">
        <f t="shared" si="28"/>
        <v>124525.95337588886</v>
      </c>
      <c r="T92" s="197">
        <f t="shared" si="29"/>
        <v>-14.828782071763943</v>
      </c>
      <c r="U92" s="197">
        <f t="shared" si="30"/>
        <v>0</v>
      </c>
      <c r="V92" s="198">
        <f t="shared" si="31"/>
        <v>-14.828782071763952</v>
      </c>
    </row>
    <row r="93" spans="1:22" s="31" customFormat="1" ht="42" x14ac:dyDescent="0.2">
      <c r="A93" s="32">
        <v>80</v>
      </c>
      <c r="B93" s="199" t="s">
        <v>130</v>
      </c>
      <c r="C93" s="205">
        <v>3084161.172975</v>
      </c>
      <c r="D93" s="200">
        <v>0</v>
      </c>
      <c r="E93" s="192">
        <v>154547.87357999998</v>
      </c>
      <c r="F93" s="192">
        <v>168427.21355000001</v>
      </c>
      <c r="G93" s="35">
        <f t="shared" si="25"/>
        <v>3407136.2601049999</v>
      </c>
      <c r="H93" s="217">
        <v>12</v>
      </c>
      <c r="I93" s="193" t="s">
        <v>15</v>
      </c>
      <c r="J93" s="194">
        <f t="shared" si="26"/>
        <v>283928.02167541668</v>
      </c>
      <c r="K93" s="199" t="s">
        <v>130</v>
      </c>
      <c r="L93" s="204">
        <v>3351781.091486</v>
      </c>
      <c r="M93" s="201">
        <v>0</v>
      </c>
      <c r="N93" s="195">
        <v>153535.28899599996</v>
      </c>
      <c r="O93" s="195">
        <v>200871.89523999995</v>
      </c>
      <c r="P93" s="35">
        <f t="shared" si="27"/>
        <v>3706188.2757219998</v>
      </c>
      <c r="Q93" s="196">
        <v>12</v>
      </c>
      <c r="R93" s="193" t="s">
        <v>15</v>
      </c>
      <c r="S93" s="35">
        <f t="shared" si="28"/>
        <v>308849.02297683334</v>
      </c>
      <c r="T93" s="197">
        <f t="shared" si="29"/>
        <v>8.7772250003228169</v>
      </c>
      <c r="U93" s="197">
        <f t="shared" si="30"/>
        <v>0</v>
      </c>
      <c r="V93" s="198">
        <f t="shared" si="31"/>
        <v>8.7772250003228169</v>
      </c>
    </row>
    <row r="94" spans="1:22" s="31" customFormat="1" ht="42" x14ac:dyDescent="0.2">
      <c r="A94" s="32">
        <v>81</v>
      </c>
      <c r="B94" s="199" t="s">
        <v>131</v>
      </c>
      <c r="C94" s="205">
        <v>58088580.437205002</v>
      </c>
      <c r="D94" s="200">
        <v>0</v>
      </c>
      <c r="E94" s="192">
        <v>2910829.2603239994</v>
      </c>
      <c r="F94" s="192">
        <v>3172239.4496899997</v>
      </c>
      <c r="G94" s="35">
        <f t="shared" si="25"/>
        <v>64171649.147219002</v>
      </c>
      <c r="H94" s="217">
        <v>5</v>
      </c>
      <c r="I94" s="193" t="s">
        <v>17</v>
      </c>
      <c r="J94" s="194">
        <f t="shared" si="26"/>
        <v>12834329.829443801</v>
      </c>
      <c r="K94" s="199" t="s">
        <v>131</v>
      </c>
      <c r="L94" s="204">
        <v>49192906.917557999</v>
      </c>
      <c r="M94" s="201">
        <v>0</v>
      </c>
      <c r="N94" s="195">
        <v>2253383.1935879998</v>
      </c>
      <c r="O94" s="195">
        <v>2948125.83972</v>
      </c>
      <c r="P94" s="35">
        <f t="shared" si="27"/>
        <v>54394415.950866006</v>
      </c>
      <c r="Q94" s="196">
        <v>5</v>
      </c>
      <c r="R94" s="193" t="s">
        <v>17</v>
      </c>
      <c r="S94" s="35">
        <f t="shared" si="28"/>
        <v>10878883.190173201</v>
      </c>
      <c r="T94" s="197">
        <f t="shared" si="29"/>
        <v>-15.23606347395345</v>
      </c>
      <c r="U94" s="197">
        <f t="shared" si="30"/>
        <v>0</v>
      </c>
      <c r="V94" s="198">
        <f t="shared" si="31"/>
        <v>-15.236063473953458</v>
      </c>
    </row>
    <row r="95" spans="1:22" s="31" customFormat="1" ht="42" x14ac:dyDescent="0.2">
      <c r="A95" s="32">
        <v>82</v>
      </c>
      <c r="B95" s="199" t="s">
        <v>132</v>
      </c>
      <c r="C95" s="205">
        <v>7912468.6644600006</v>
      </c>
      <c r="D95" s="200">
        <v>0</v>
      </c>
      <c r="E95" s="192">
        <v>396495.23428800004</v>
      </c>
      <c r="F95" s="192">
        <v>432102.92028000002</v>
      </c>
      <c r="G95" s="35">
        <f t="shared" si="25"/>
        <v>8741066.8190280013</v>
      </c>
      <c r="H95" s="217">
        <v>36</v>
      </c>
      <c r="I95" s="193" t="s">
        <v>15</v>
      </c>
      <c r="J95" s="194">
        <f t="shared" si="26"/>
        <v>242807.41163966671</v>
      </c>
      <c r="K95" s="199" t="s">
        <v>132</v>
      </c>
      <c r="L95" s="204">
        <v>6542997.8193079997</v>
      </c>
      <c r="M95" s="201">
        <v>0</v>
      </c>
      <c r="N95" s="195">
        <v>299715.59408800001</v>
      </c>
      <c r="O95" s="195">
        <v>392121.18472000002</v>
      </c>
      <c r="P95" s="35">
        <f t="shared" si="27"/>
        <v>7234834.5981160002</v>
      </c>
      <c r="Q95" s="196">
        <v>36</v>
      </c>
      <c r="R95" s="193" t="s">
        <v>15</v>
      </c>
      <c r="S95" s="35">
        <f t="shared" si="28"/>
        <v>200967.62772544444</v>
      </c>
      <c r="T95" s="197">
        <f t="shared" si="29"/>
        <v>-17.231674944220284</v>
      </c>
      <c r="U95" s="197">
        <f t="shared" si="30"/>
        <v>0</v>
      </c>
      <c r="V95" s="198">
        <f t="shared" si="31"/>
        <v>-17.231674944220288</v>
      </c>
    </row>
    <row r="96" spans="1:22" s="31" customFormat="1" x14ac:dyDescent="0.2">
      <c r="A96" s="32">
        <v>83</v>
      </c>
      <c r="B96" s="199" t="s">
        <v>112</v>
      </c>
      <c r="C96" s="205">
        <v>60619719.606750004</v>
      </c>
      <c r="D96" s="200">
        <v>0</v>
      </c>
      <c r="E96" s="192">
        <v>3037665.1014</v>
      </c>
      <c r="F96" s="192">
        <v>3310465.9215000002</v>
      </c>
      <c r="G96" s="35">
        <f t="shared" si="25"/>
        <v>66967850.629650004</v>
      </c>
      <c r="H96" s="217">
        <v>17</v>
      </c>
      <c r="I96" s="193" t="s">
        <v>104</v>
      </c>
      <c r="J96" s="194">
        <f t="shared" si="26"/>
        <v>3939285.3311558827</v>
      </c>
      <c r="K96" s="199" t="s">
        <v>112</v>
      </c>
      <c r="L96" s="204">
        <v>49192906.917557992</v>
      </c>
      <c r="M96" s="201">
        <v>0</v>
      </c>
      <c r="N96" s="195">
        <v>2253383.1935879998</v>
      </c>
      <c r="O96" s="195">
        <v>2948125.8397199996</v>
      </c>
      <c r="P96" s="35">
        <f t="shared" si="27"/>
        <v>54394415.950865984</v>
      </c>
      <c r="Q96" s="196">
        <v>17</v>
      </c>
      <c r="R96" s="193" t="s">
        <v>104</v>
      </c>
      <c r="S96" s="35">
        <f t="shared" si="28"/>
        <v>3199671.5265215286</v>
      </c>
      <c r="T96" s="197">
        <f t="shared" si="29"/>
        <v>-18.77532959556736</v>
      </c>
      <c r="U96" s="197">
        <f t="shared" si="30"/>
        <v>0</v>
      </c>
      <c r="V96" s="198">
        <f t="shared" si="31"/>
        <v>-18.775329595567356</v>
      </c>
    </row>
    <row r="97" spans="1:22" s="31" customFormat="1" x14ac:dyDescent="0.2">
      <c r="A97" s="32">
        <v>84</v>
      </c>
      <c r="B97" s="199" t="s">
        <v>115</v>
      </c>
      <c r="C97" s="205">
        <v>0</v>
      </c>
      <c r="D97" s="200">
        <v>0</v>
      </c>
      <c r="E97" s="192">
        <v>0</v>
      </c>
      <c r="F97" s="192">
        <v>0</v>
      </c>
      <c r="G97" s="35">
        <f t="shared" si="25"/>
        <v>0</v>
      </c>
      <c r="H97" s="217">
        <v>0</v>
      </c>
      <c r="I97" s="193" t="s">
        <v>104</v>
      </c>
      <c r="J97" s="194" t="e">
        <f t="shared" si="26"/>
        <v>#DIV/0!</v>
      </c>
      <c r="K97" s="199" t="s">
        <v>115</v>
      </c>
      <c r="L97" s="204">
        <v>4837001.4553779997</v>
      </c>
      <c r="M97" s="201">
        <v>0</v>
      </c>
      <c r="N97" s="195">
        <v>221568.89010799999</v>
      </c>
      <c r="O97" s="195">
        <v>289880.99851999996</v>
      </c>
      <c r="P97" s="35">
        <f t="shared" si="27"/>
        <v>5348451.3440059992</v>
      </c>
      <c r="Q97" s="196">
        <v>220</v>
      </c>
      <c r="R97" s="193" t="s">
        <v>104</v>
      </c>
      <c r="S97" s="35">
        <f t="shared" si="28"/>
        <v>24311.142472754542</v>
      </c>
      <c r="T97" s="197">
        <f t="shared" si="29"/>
        <v>0</v>
      </c>
      <c r="U97" s="197">
        <f t="shared" si="30"/>
        <v>0</v>
      </c>
      <c r="V97" s="198" t="e">
        <f t="shared" si="31"/>
        <v>#DIV/0!</v>
      </c>
    </row>
    <row r="98" spans="1:22" s="31" customFormat="1" x14ac:dyDescent="0.2">
      <c r="A98" s="32">
        <v>85</v>
      </c>
      <c r="B98" s="199" t="s">
        <v>116</v>
      </c>
      <c r="C98" s="205">
        <v>2417664.9733494888</v>
      </c>
      <c r="D98" s="200">
        <v>0</v>
      </c>
      <c r="E98" s="192">
        <v>121149.6286037447</v>
      </c>
      <c r="F98" s="192">
        <v>132029.60283878463</v>
      </c>
      <c r="G98" s="35">
        <f t="shared" si="25"/>
        <v>2670844.204792018</v>
      </c>
      <c r="H98" s="217">
        <v>4</v>
      </c>
      <c r="I98" s="193" t="s">
        <v>16</v>
      </c>
      <c r="J98" s="194">
        <f t="shared" si="26"/>
        <v>667711.05119800451</v>
      </c>
      <c r="K98" s="199" t="s">
        <v>116</v>
      </c>
      <c r="L98" s="204">
        <v>2528888.7277079998</v>
      </c>
      <c r="M98" s="201">
        <v>0</v>
      </c>
      <c r="N98" s="195">
        <v>115840.99648799999</v>
      </c>
      <c r="O98" s="195">
        <v>151556.04071999999</v>
      </c>
      <c r="P98" s="35">
        <f t="shared" si="27"/>
        <v>2796285.7649159995</v>
      </c>
      <c r="Q98" s="196">
        <v>4</v>
      </c>
      <c r="R98" s="193" t="s">
        <v>16</v>
      </c>
      <c r="S98" s="35">
        <f t="shared" si="28"/>
        <v>699071.44122899987</v>
      </c>
      <c r="T98" s="197">
        <f t="shared" si="29"/>
        <v>4.6967007622127372</v>
      </c>
      <c r="U98" s="197">
        <f t="shared" si="30"/>
        <v>0</v>
      </c>
      <c r="V98" s="198">
        <f t="shared" si="31"/>
        <v>4.6967007622127372</v>
      </c>
    </row>
    <row r="99" spans="1:22" s="31" customFormat="1" x14ac:dyDescent="0.2">
      <c r="A99" s="32">
        <v>86</v>
      </c>
      <c r="B99" s="199" t="s">
        <v>117</v>
      </c>
      <c r="C99" s="205">
        <v>1470317.5281185722</v>
      </c>
      <c r="D99" s="200">
        <v>0</v>
      </c>
      <c r="E99" s="192">
        <v>73677.876970007856</v>
      </c>
      <c r="F99" s="192">
        <v>80294.598889544563</v>
      </c>
      <c r="G99" s="35">
        <f t="shared" si="25"/>
        <v>1624290.0039781246</v>
      </c>
      <c r="H99" s="217">
        <v>77</v>
      </c>
      <c r="I99" s="193" t="s">
        <v>120</v>
      </c>
      <c r="J99" s="194">
        <f t="shared" si="26"/>
        <v>21094.675376339281</v>
      </c>
      <c r="K99" s="199" t="s">
        <v>117</v>
      </c>
      <c r="L99" s="204">
        <v>1384867.6366019996</v>
      </c>
      <c r="M99" s="201">
        <v>0</v>
      </c>
      <c r="N99" s="195">
        <v>63436.736171999983</v>
      </c>
      <c r="O99" s="195">
        <v>82994.974679999985</v>
      </c>
      <c r="P99" s="35">
        <f t="shared" si="27"/>
        <v>1531299.3474539996</v>
      </c>
      <c r="Q99" s="196">
        <v>77</v>
      </c>
      <c r="R99" s="193" t="s">
        <v>120</v>
      </c>
      <c r="S99" s="35">
        <f t="shared" si="28"/>
        <v>19887.004512389605</v>
      </c>
      <c r="T99" s="197">
        <f t="shared" si="29"/>
        <v>-5.7250033119933788</v>
      </c>
      <c r="U99" s="197">
        <f t="shared" si="30"/>
        <v>0</v>
      </c>
      <c r="V99" s="198">
        <f t="shared" si="31"/>
        <v>-5.7250033119933788</v>
      </c>
    </row>
    <row r="100" spans="1:22" s="31" customFormat="1" x14ac:dyDescent="0.2">
      <c r="A100" s="32">
        <v>87</v>
      </c>
      <c r="B100" s="199" t="s">
        <v>310</v>
      </c>
      <c r="C100" s="205">
        <v>9510250.5443155114</v>
      </c>
      <c r="D100" s="200">
        <v>0</v>
      </c>
      <c r="E100" s="192">
        <v>476560.37295198574</v>
      </c>
      <c r="F100" s="192">
        <v>519358.39585073991</v>
      </c>
      <c r="G100" s="35">
        <f t="shared" si="18"/>
        <v>10506169.313118238</v>
      </c>
      <c r="H100" s="217">
        <v>77</v>
      </c>
      <c r="I100" s="193" t="s">
        <v>120</v>
      </c>
      <c r="J100" s="194">
        <f t="shared" si="19"/>
        <v>136443.75731322388</v>
      </c>
      <c r="K100" s="199"/>
      <c r="L100" s="204"/>
      <c r="M100" s="201"/>
      <c r="N100" s="195"/>
      <c r="O100" s="195"/>
      <c r="P100" s="35">
        <f t="shared" si="20"/>
        <v>0</v>
      </c>
      <c r="Q100" s="196"/>
      <c r="R100" s="193"/>
      <c r="S100" s="35" t="e">
        <f t="shared" si="21"/>
        <v>#DIV/0!</v>
      </c>
      <c r="T100" s="197">
        <f t="shared" si="22"/>
        <v>-100</v>
      </c>
      <c r="U100" s="197">
        <f t="shared" si="23"/>
        <v>-100</v>
      </c>
      <c r="V100" s="198" t="e">
        <f t="shared" si="24"/>
        <v>#DIV/0!</v>
      </c>
    </row>
    <row r="101" spans="1:22" s="31" customFormat="1" x14ac:dyDescent="0.2">
      <c r="A101" s="32">
        <v>88</v>
      </c>
      <c r="B101" s="199" t="s">
        <v>89</v>
      </c>
      <c r="C101" s="205">
        <v>13825550.085750001</v>
      </c>
      <c r="D101" s="200">
        <v>0</v>
      </c>
      <c r="E101" s="192">
        <v>692800.81259999995</v>
      </c>
      <c r="F101" s="192">
        <v>755018.54350000015</v>
      </c>
      <c r="G101" s="35">
        <f t="shared" si="18"/>
        <v>15273369.441850001</v>
      </c>
      <c r="H101" s="217">
        <v>24</v>
      </c>
      <c r="I101" s="193" t="s">
        <v>15</v>
      </c>
      <c r="J101" s="194">
        <f t="shared" si="19"/>
        <v>636390.39341041667</v>
      </c>
      <c r="K101" s="199"/>
      <c r="L101" s="204"/>
      <c r="M101" s="201"/>
      <c r="N101" s="195"/>
      <c r="O101" s="195"/>
      <c r="P101" s="35">
        <f t="shared" si="20"/>
        <v>0</v>
      </c>
      <c r="Q101" s="196"/>
      <c r="R101" s="193"/>
      <c r="S101" s="35" t="e">
        <f t="shared" si="21"/>
        <v>#DIV/0!</v>
      </c>
      <c r="T101" s="197">
        <f t="shared" si="22"/>
        <v>-100</v>
      </c>
      <c r="U101" s="197">
        <f t="shared" si="23"/>
        <v>-100</v>
      </c>
      <c r="V101" s="198" t="e">
        <f t="shared" si="24"/>
        <v>#DIV/0!</v>
      </c>
    </row>
    <row r="102" spans="1:22" s="31" customFormat="1" ht="42" x14ac:dyDescent="0.2">
      <c r="A102" s="32">
        <v>89</v>
      </c>
      <c r="B102" s="199" t="s">
        <v>344</v>
      </c>
      <c r="C102" s="205">
        <v>11698542.380250001</v>
      </c>
      <c r="D102" s="200">
        <v>0</v>
      </c>
      <c r="E102" s="192">
        <v>586216.07219999994</v>
      </c>
      <c r="F102" s="192">
        <v>638861.84450000001</v>
      </c>
      <c r="G102" s="35">
        <f t="shared" si="18"/>
        <v>12923620.296950001</v>
      </c>
      <c r="H102" s="217">
        <v>882</v>
      </c>
      <c r="I102" s="193" t="s">
        <v>283</v>
      </c>
      <c r="J102" s="194">
        <f t="shared" si="19"/>
        <v>14652.630722165535</v>
      </c>
      <c r="K102" s="199"/>
      <c r="L102" s="204"/>
      <c r="M102" s="201"/>
      <c r="N102" s="195"/>
      <c r="O102" s="195"/>
      <c r="P102" s="35">
        <f t="shared" si="20"/>
        <v>0</v>
      </c>
      <c r="Q102" s="196"/>
      <c r="R102" s="193"/>
      <c r="S102" s="35" t="e">
        <f t="shared" si="21"/>
        <v>#DIV/0!</v>
      </c>
      <c r="T102" s="197">
        <f t="shared" si="22"/>
        <v>-100</v>
      </c>
      <c r="U102" s="197">
        <f t="shared" si="23"/>
        <v>-100</v>
      </c>
      <c r="V102" s="198" t="e">
        <f t="shared" si="24"/>
        <v>#DIV/0!</v>
      </c>
    </row>
    <row r="103" spans="1:22" s="31" customFormat="1" ht="42" x14ac:dyDescent="0.2">
      <c r="A103" s="32">
        <v>90</v>
      </c>
      <c r="B103" s="199" t="s">
        <v>327</v>
      </c>
      <c r="C103" s="205">
        <v>9571534.6747500002</v>
      </c>
      <c r="D103" s="200">
        <v>0</v>
      </c>
      <c r="E103" s="192">
        <v>479631.33179999993</v>
      </c>
      <c r="F103" s="192">
        <v>522705.14550000004</v>
      </c>
      <c r="G103" s="35">
        <f t="shared" si="18"/>
        <v>10573871.152050002</v>
      </c>
      <c r="H103" s="217">
        <v>2</v>
      </c>
      <c r="I103" s="193" t="s">
        <v>16</v>
      </c>
      <c r="J103" s="194">
        <f t="shared" si="19"/>
        <v>5286935.5760250008</v>
      </c>
      <c r="K103" s="199"/>
      <c r="L103" s="204"/>
      <c r="M103" s="201"/>
      <c r="N103" s="195"/>
      <c r="O103" s="195"/>
      <c r="P103" s="35">
        <f t="shared" si="20"/>
        <v>0</v>
      </c>
      <c r="Q103" s="196"/>
      <c r="R103" s="193"/>
      <c r="S103" s="35" t="e">
        <f t="shared" si="21"/>
        <v>#DIV/0!</v>
      </c>
      <c r="T103" s="197">
        <f t="shared" si="22"/>
        <v>-100</v>
      </c>
      <c r="U103" s="197">
        <f t="shared" si="23"/>
        <v>-100</v>
      </c>
      <c r="V103" s="198" t="e">
        <f t="shared" si="24"/>
        <v>#DIV/0!</v>
      </c>
    </row>
    <row r="104" spans="1:22" s="31" customFormat="1" ht="42" x14ac:dyDescent="0.2">
      <c r="A104" s="32">
        <v>91</v>
      </c>
      <c r="B104" s="199" t="s">
        <v>91</v>
      </c>
      <c r="C104" s="205">
        <v>6381023.1165000014</v>
      </c>
      <c r="D104" s="200">
        <v>0</v>
      </c>
      <c r="E104" s="192">
        <v>319754.22119999997</v>
      </c>
      <c r="F104" s="192">
        <v>348470.09700000001</v>
      </c>
      <c r="G104" s="35">
        <f t="shared" si="18"/>
        <v>7049247.434700001</v>
      </c>
      <c r="H104" s="217">
        <v>1</v>
      </c>
      <c r="I104" s="193" t="s">
        <v>15</v>
      </c>
      <c r="J104" s="194">
        <f t="shared" si="19"/>
        <v>7049247.434700001</v>
      </c>
      <c r="K104" s="199"/>
      <c r="L104" s="204"/>
      <c r="M104" s="201"/>
      <c r="N104" s="195"/>
      <c r="O104" s="195"/>
      <c r="P104" s="35">
        <f t="shared" si="20"/>
        <v>0</v>
      </c>
      <c r="Q104" s="196"/>
      <c r="R104" s="193"/>
      <c r="S104" s="35" t="e">
        <f t="shared" si="21"/>
        <v>#DIV/0!</v>
      </c>
      <c r="T104" s="197">
        <f t="shared" si="22"/>
        <v>-100</v>
      </c>
      <c r="U104" s="197">
        <f t="shared" si="23"/>
        <v>-100</v>
      </c>
      <c r="V104" s="198" t="e">
        <f t="shared" si="24"/>
        <v>#DIV/0!</v>
      </c>
    </row>
    <row r="105" spans="1:22" s="31" customFormat="1" ht="42" x14ac:dyDescent="0.2">
      <c r="A105" s="32">
        <v>92</v>
      </c>
      <c r="B105" s="199" t="s">
        <v>347</v>
      </c>
      <c r="C105" s="205">
        <v>5657840.4966300009</v>
      </c>
      <c r="D105" s="200">
        <v>0</v>
      </c>
      <c r="E105" s="192">
        <v>283515.40946399997</v>
      </c>
      <c r="F105" s="192">
        <v>308976.81934000005</v>
      </c>
      <c r="G105" s="35">
        <f t="shared" si="11"/>
        <v>6250332.7254340006</v>
      </c>
      <c r="H105" s="217">
        <v>1</v>
      </c>
      <c r="I105" s="193" t="s">
        <v>15</v>
      </c>
      <c r="J105" s="194">
        <f t="shared" si="12"/>
        <v>6250332.7254340006</v>
      </c>
      <c r="K105" s="199"/>
      <c r="L105" s="204"/>
      <c r="M105" s="201"/>
      <c r="N105" s="195"/>
      <c r="O105" s="195"/>
      <c r="P105" s="35">
        <f t="shared" si="13"/>
        <v>0</v>
      </c>
      <c r="Q105" s="196"/>
      <c r="R105" s="193"/>
      <c r="S105" s="35" t="e">
        <f t="shared" si="14"/>
        <v>#DIV/0!</v>
      </c>
      <c r="T105" s="197">
        <f t="shared" si="15"/>
        <v>-100</v>
      </c>
      <c r="U105" s="197">
        <f t="shared" si="16"/>
        <v>-100</v>
      </c>
      <c r="V105" s="198" t="e">
        <f t="shared" si="17"/>
        <v>#DIV/0!</v>
      </c>
    </row>
    <row r="106" spans="1:22" s="31" customFormat="1" ht="42" x14ac:dyDescent="0.2">
      <c r="A106" s="32">
        <v>93</v>
      </c>
      <c r="B106" s="199" t="s">
        <v>348</v>
      </c>
      <c r="C106" s="205">
        <v>4254015.4110000003</v>
      </c>
      <c r="D106" s="200">
        <v>0</v>
      </c>
      <c r="E106" s="192">
        <v>213169.48079999999</v>
      </c>
      <c r="F106" s="192">
        <v>232313.39800000002</v>
      </c>
      <c r="G106" s="35">
        <f t="shared" si="11"/>
        <v>4699498.2898000004</v>
      </c>
      <c r="H106" s="217">
        <v>1</v>
      </c>
      <c r="I106" s="193" t="s">
        <v>15</v>
      </c>
      <c r="J106" s="194">
        <f t="shared" si="12"/>
        <v>4699498.2898000004</v>
      </c>
      <c r="K106" s="199"/>
      <c r="L106" s="204"/>
      <c r="M106" s="201"/>
      <c r="N106" s="195"/>
      <c r="O106" s="195"/>
      <c r="P106" s="35">
        <f t="shared" si="13"/>
        <v>0</v>
      </c>
      <c r="Q106" s="196"/>
      <c r="R106" s="193"/>
      <c r="S106" s="35" t="e">
        <f t="shared" si="14"/>
        <v>#DIV/0!</v>
      </c>
      <c r="T106" s="197">
        <f t="shared" si="15"/>
        <v>-100</v>
      </c>
      <c r="U106" s="197">
        <f t="shared" si="16"/>
        <v>-100</v>
      </c>
      <c r="V106" s="198" t="e">
        <f t="shared" si="17"/>
        <v>#DIV/0!</v>
      </c>
    </row>
    <row r="107" spans="1:22" s="31" customFormat="1" x14ac:dyDescent="0.2">
      <c r="A107" s="32">
        <v>94</v>
      </c>
      <c r="B107" s="199" t="s">
        <v>90</v>
      </c>
      <c r="C107" s="205">
        <v>11698542.380250001</v>
      </c>
      <c r="D107" s="200">
        <v>0</v>
      </c>
      <c r="E107" s="192">
        <v>586216.07219999994</v>
      </c>
      <c r="F107" s="192">
        <v>638861.84450000001</v>
      </c>
      <c r="G107" s="35">
        <f t="shared" si="11"/>
        <v>12923620.296950001</v>
      </c>
      <c r="H107" s="217">
        <v>1</v>
      </c>
      <c r="I107" s="193" t="s">
        <v>15</v>
      </c>
      <c r="J107" s="194">
        <f t="shared" si="12"/>
        <v>12923620.296950001</v>
      </c>
      <c r="K107" s="199"/>
      <c r="L107" s="204"/>
      <c r="M107" s="201"/>
      <c r="N107" s="195"/>
      <c r="O107" s="195"/>
      <c r="P107" s="35">
        <f t="shared" si="13"/>
        <v>0</v>
      </c>
      <c r="Q107" s="196"/>
      <c r="R107" s="193"/>
      <c r="S107" s="35" t="e">
        <f t="shared" si="14"/>
        <v>#DIV/0!</v>
      </c>
      <c r="T107" s="197">
        <f t="shared" si="15"/>
        <v>-100</v>
      </c>
      <c r="U107" s="197">
        <f t="shared" si="16"/>
        <v>-100</v>
      </c>
      <c r="V107" s="198" t="e">
        <f t="shared" si="17"/>
        <v>#DIV/0!</v>
      </c>
    </row>
    <row r="108" spans="1:22" s="31" customFormat="1" ht="42" x14ac:dyDescent="0.2">
      <c r="A108" s="32">
        <v>95</v>
      </c>
      <c r="B108" s="199" t="s">
        <v>185</v>
      </c>
      <c r="C108" s="205">
        <v>4126394.9486699998</v>
      </c>
      <c r="D108" s="200">
        <v>0</v>
      </c>
      <c r="E108" s="192">
        <v>206774.39637599996</v>
      </c>
      <c r="F108" s="192">
        <v>225343.99605999998</v>
      </c>
      <c r="G108" s="35">
        <f t="shared" si="11"/>
        <v>4558513.3411059994</v>
      </c>
      <c r="H108" s="217">
        <v>1</v>
      </c>
      <c r="I108" s="193" t="s">
        <v>16</v>
      </c>
      <c r="J108" s="194">
        <f t="shared" si="12"/>
        <v>4558513.3411059994</v>
      </c>
      <c r="K108" s="199"/>
      <c r="L108" s="204"/>
      <c r="M108" s="201"/>
      <c r="N108" s="195"/>
      <c r="O108" s="195"/>
      <c r="P108" s="35">
        <f t="shared" si="13"/>
        <v>0</v>
      </c>
      <c r="Q108" s="196"/>
      <c r="R108" s="193"/>
      <c r="S108" s="35" t="e">
        <f t="shared" si="14"/>
        <v>#DIV/0!</v>
      </c>
      <c r="T108" s="197">
        <f t="shared" si="15"/>
        <v>-100</v>
      </c>
      <c r="U108" s="197">
        <f t="shared" si="16"/>
        <v>-100</v>
      </c>
      <c r="V108" s="198" t="e">
        <f t="shared" si="17"/>
        <v>#DIV/0!</v>
      </c>
    </row>
    <row r="109" spans="1:22" s="31" customFormat="1" ht="63" x14ac:dyDescent="0.2">
      <c r="A109" s="32">
        <v>96</v>
      </c>
      <c r="B109" s="191"/>
      <c r="C109" s="192"/>
      <c r="D109" s="200"/>
      <c r="E109" s="192"/>
      <c r="F109" s="192"/>
      <c r="G109" s="35">
        <f t="shared" si="11"/>
        <v>0</v>
      </c>
      <c r="H109" s="217"/>
      <c r="I109" s="193"/>
      <c r="J109" s="194" t="e">
        <f t="shared" si="12"/>
        <v>#DIV/0!</v>
      </c>
      <c r="K109" s="199" t="s">
        <v>294</v>
      </c>
      <c r="L109" s="204">
        <v>11701128.002013998</v>
      </c>
      <c r="M109" s="201">
        <v>0</v>
      </c>
      <c r="N109" s="195">
        <v>535994.45200399996</v>
      </c>
      <c r="O109" s="195">
        <v>701247.39475999994</v>
      </c>
      <c r="P109" s="35">
        <f t="shared" si="13"/>
        <v>12938369.848777998</v>
      </c>
      <c r="Q109" s="196">
        <v>1</v>
      </c>
      <c r="R109" s="193" t="s">
        <v>15</v>
      </c>
      <c r="S109" s="35">
        <f t="shared" si="14"/>
        <v>12938369.848777998</v>
      </c>
      <c r="T109" s="197">
        <f t="shared" si="15"/>
        <v>0</v>
      </c>
      <c r="U109" s="197">
        <f t="shared" si="16"/>
        <v>0</v>
      </c>
      <c r="V109" s="198" t="e">
        <f t="shared" si="17"/>
        <v>#DIV/0!</v>
      </c>
    </row>
    <row r="110" spans="1:22" s="31" customFormat="1" x14ac:dyDescent="0.2">
      <c r="A110" s="32">
        <v>97</v>
      </c>
      <c r="B110" s="191"/>
      <c r="C110" s="192"/>
      <c r="D110" s="200"/>
      <c r="E110" s="192"/>
      <c r="F110" s="192"/>
      <c r="G110" s="35">
        <f t="shared" si="11"/>
        <v>0</v>
      </c>
      <c r="H110" s="217"/>
      <c r="I110" s="193"/>
      <c r="J110" s="194" t="e">
        <f t="shared" si="12"/>
        <v>#DIV/0!</v>
      </c>
      <c r="K110" s="199" t="s">
        <v>321</v>
      </c>
      <c r="L110" s="204">
        <v>5639823.2736979993</v>
      </c>
      <c r="M110" s="201">
        <v>0</v>
      </c>
      <c r="N110" s="195">
        <v>258343.80962799996</v>
      </c>
      <c r="O110" s="195">
        <v>337994.02731999999</v>
      </c>
      <c r="P110" s="35">
        <f t="shared" si="13"/>
        <v>6236161.1106459992</v>
      </c>
      <c r="Q110" s="196">
        <v>1</v>
      </c>
      <c r="R110" s="193" t="s">
        <v>15</v>
      </c>
      <c r="S110" s="35">
        <f t="shared" si="14"/>
        <v>6236161.1106459992</v>
      </c>
      <c r="T110" s="197">
        <f t="shared" si="15"/>
        <v>0</v>
      </c>
      <c r="U110" s="197">
        <f t="shared" si="16"/>
        <v>0</v>
      </c>
      <c r="V110" s="198" t="e">
        <f t="shared" si="17"/>
        <v>#DIV/0!</v>
      </c>
    </row>
    <row r="111" spans="1:22" s="31" customFormat="1" x14ac:dyDescent="0.2">
      <c r="A111" s="32">
        <v>98</v>
      </c>
      <c r="B111" s="191"/>
      <c r="C111" s="192"/>
      <c r="D111" s="200"/>
      <c r="E111" s="192"/>
      <c r="F111" s="192"/>
      <c r="G111" s="35">
        <f t="shared" si="11"/>
        <v>0</v>
      </c>
      <c r="H111" s="217"/>
      <c r="I111" s="193"/>
      <c r="J111" s="194" t="e">
        <f t="shared" si="12"/>
        <v>#DIV/0!</v>
      </c>
      <c r="K111" s="199" t="s">
        <v>311</v>
      </c>
      <c r="L111" s="204">
        <v>3251428.3641960002</v>
      </c>
      <c r="M111" s="201">
        <v>0</v>
      </c>
      <c r="N111" s="195">
        <v>148938.42405599999</v>
      </c>
      <c r="O111" s="195">
        <v>194857.76664000002</v>
      </c>
      <c r="P111" s="35">
        <f t="shared" si="13"/>
        <v>3595224.5548920003</v>
      </c>
      <c r="Q111" s="196">
        <v>2</v>
      </c>
      <c r="R111" s="193" t="s">
        <v>104</v>
      </c>
      <c r="S111" s="35">
        <f t="shared" si="14"/>
        <v>1797612.2774460001</v>
      </c>
      <c r="T111" s="197">
        <f t="shared" si="15"/>
        <v>0</v>
      </c>
      <c r="U111" s="197">
        <f t="shared" si="16"/>
        <v>0</v>
      </c>
      <c r="V111" s="198" t="e">
        <f t="shared" si="17"/>
        <v>#DIV/0!</v>
      </c>
    </row>
    <row r="112" spans="1:22" s="31" customFormat="1" ht="42" x14ac:dyDescent="0.2">
      <c r="A112" s="32">
        <v>99</v>
      </c>
      <c r="B112" s="191"/>
      <c r="C112" s="192"/>
      <c r="D112" s="200"/>
      <c r="E112" s="192"/>
      <c r="F112" s="192"/>
      <c r="G112" s="35">
        <f t="shared" si="11"/>
        <v>0</v>
      </c>
      <c r="H112" s="217"/>
      <c r="I112" s="193"/>
      <c r="J112" s="194" t="e">
        <f t="shared" si="12"/>
        <v>#DIV/0!</v>
      </c>
      <c r="K112" s="199" t="s">
        <v>295</v>
      </c>
      <c r="L112" s="204">
        <v>10777882.910946</v>
      </c>
      <c r="M112" s="201">
        <v>0</v>
      </c>
      <c r="N112" s="195">
        <v>493703.29455599992</v>
      </c>
      <c r="O112" s="195">
        <v>645917.41163999995</v>
      </c>
      <c r="P112" s="35">
        <f t="shared" si="13"/>
        <v>11917503.617141999</v>
      </c>
      <c r="Q112" s="196">
        <v>76</v>
      </c>
      <c r="R112" s="193" t="s">
        <v>15</v>
      </c>
      <c r="S112" s="35">
        <f t="shared" si="14"/>
        <v>156809.25812028945</v>
      </c>
      <c r="T112" s="197">
        <f t="shared" si="15"/>
        <v>0</v>
      </c>
      <c r="U112" s="197">
        <f t="shared" si="16"/>
        <v>0</v>
      </c>
      <c r="V112" s="198" t="e">
        <f t="shared" si="17"/>
        <v>#DIV/0!</v>
      </c>
    </row>
    <row r="113" spans="1:22" s="31" customFormat="1" ht="42" x14ac:dyDescent="0.2">
      <c r="A113" s="32">
        <v>100</v>
      </c>
      <c r="B113" s="191"/>
      <c r="C113" s="192"/>
      <c r="D113" s="200"/>
      <c r="E113" s="192"/>
      <c r="F113" s="192"/>
      <c r="G113" s="35">
        <f t="shared" si="11"/>
        <v>0</v>
      </c>
      <c r="H113" s="217"/>
      <c r="I113" s="193"/>
      <c r="J113" s="194" t="e">
        <f t="shared" si="12"/>
        <v>#DIV/0!</v>
      </c>
      <c r="K113" s="199" t="s">
        <v>296</v>
      </c>
      <c r="L113" s="204">
        <v>2227830.5458379998</v>
      </c>
      <c r="M113" s="201">
        <v>0</v>
      </c>
      <c r="N113" s="195">
        <v>102050.40166799999</v>
      </c>
      <c r="O113" s="195">
        <v>133513.65492</v>
      </c>
      <c r="P113" s="35">
        <f t="shared" si="13"/>
        <v>2463394.6024259999</v>
      </c>
      <c r="Q113" s="196">
        <v>1</v>
      </c>
      <c r="R113" s="193" t="s">
        <v>16</v>
      </c>
      <c r="S113" s="35">
        <f t="shared" si="14"/>
        <v>2463394.6024259999</v>
      </c>
      <c r="T113" s="197">
        <f t="shared" si="15"/>
        <v>0</v>
      </c>
      <c r="U113" s="197">
        <f t="shared" si="16"/>
        <v>0</v>
      </c>
      <c r="V113" s="198" t="e">
        <f t="shared" si="17"/>
        <v>#DIV/0!</v>
      </c>
    </row>
    <row r="114" spans="1:22" s="31" customFormat="1" ht="42" x14ac:dyDescent="0.2">
      <c r="A114" s="32">
        <v>101</v>
      </c>
      <c r="B114" s="191"/>
      <c r="C114" s="192"/>
      <c r="D114" s="200"/>
      <c r="E114" s="192"/>
      <c r="F114" s="192"/>
      <c r="G114" s="35">
        <f t="shared" si="11"/>
        <v>0</v>
      </c>
      <c r="H114" s="217"/>
      <c r="I114" s="193"/>
      <c r="J114" s="194" t="e">
        <f t="shared" si="12"/>
        <v>#DIV/0!</v>
      </c>
      <c r="K114" s="199" t="s">
        <v>315</v>
      </c>
      <c r="L114" s="204">
        <v>7084902.5466739992</v>
      </c>
      <c r="M114" s="201">
        <v>0</v>
      </c>
      <c r="N114" s="195">
        <v>324538.66476399993</v>
      </c>
      <c r="O114" s="195">
        <v>424597.47915999993</v>
      </c>
      <c r="P114" s="35">
        <f t="shared" si="13"/>
        <v>7834038.6905979989</v>
      </c>
      <c r="Q114" s="196">
        <v>22</v>
      </c>
      <c r="R114" s="193" t="s">
        <v>104</v>
      </c>
      <c r="S114" s="35">
        <f t="shared" si="14"/>
        <v>356092.66775445448</v>
      </c>
      <c r="T114" s="197">
        <f t="shared" si="15"/>
        <v>0</v>
      </c>
      <c r="U114" s="197">
        <f t="shared" si="16"/>
        <v>0</v>
      </c>
      <c r="V114" s="198" t="e">
        <f t="shared" si="17"/>
        <v>#DIV/0!</v>
      </c>
    </row>
    <row r="115" spans="1:22" s="31" customFormat="1" ht="42" x14ac:dyDescent="0.2">
      <c r="A115" s="32">
        <v>102</v>
      </c>
      <c r="B115" s="191"/>
      <c r="C115" s="192"/>
      <c r="D115" s="200"/>
      <c r="E115" s="192"/>
      <c r="F115" s="192"/>
      <c r="G115" s="35">
        <f t="shared" si="11"/>
        <v>0</v>
      </c>
      <c r="H115" s="217"/>
      <c r="I115" s="193"/>
      <c r="J115" s="194" t="e">
        <f t="shared" si="12"/>
        <v>#DIV/0!</v>
      </c>
      <c r="K115" s="199" t="s">
        <v>322</v>
      </c>
      <c r="L115" s="204">
        <v>6603209.4556820001</v>
      </c>
      <c r="M115" s="201">
        <v>0</v>
      </c>
      <c r="N115" s="195">
        <v>302473.71305199998</v>
      </c>
      <c r="O115" s="195">
        <v>395729.66188000003</v>
      </c>
      <c r="P115" s="35">
        <f t="shared" si="13"/>
        <v>7301412.8306140006</v>
      </c>
      <c r="Q115" s="196">
        <v>12</v>
      </c>
      <c r="R115" s="193" t="s">
        <v>15</v>
      </c>
      <c r="S115" s="35">
        <f t="shared" si="14"/>
        <v>608451.06921783334</v>
      </c>
      <c r="T115" s="197">
        <f t="shared" si="15"/>
        <v>0</v>
      </c>
      <c r="U115" s="197">
        <f t="shared" si="16"/>
        <v>0</v>
      </c>
      <c r="V115" s="198" t="e">
        <f t="shared" si="17"/>
        <v>#DIV/0!</v>
      </c>
    </row>
    <row r="116" spans="1:22" s="31" customFormat="1" x14ac:dyDescent="0.2">
      <c r="A116" s="32">
        <v>103</v>
      </c>
      <c r="B116" s="191"/>
      <c r="C116" s="192"/>
      <c r="D116" s="200"/>
      <c r="E116" s="192"/>
      <c r="F116" s="192"/>
      <c r="G116" s="35">
        <f t="shared" si="11"/>
        <v>0</v>
      </c>
      <c r="H116" s="217"/>
      <c r="I116" s="193"/>
      <c r="J116" s="194" t="e">
        <f t="shared" si="12"/>
        <v>#DIV/0!</v>
      </c>
      <c r="K116" s="199" t="s">
        <v>297</v>
      </c>
      <c r="L116" s="204">
        <v>682398.54557199997</v>
      </c>
      <c r="M116" s="201">
        <v>0</v>
      </c>
      <c r="N116" s="195">
        <v>31258.681591999997</v>
      </c>
      <c r="O116" s="195">
        <v>40896.074479999996</v>
      </c>
      <c r="P116" s="35">
        <f t="shared" si="13"/>
        <v>754553.30164399988</v>
      </c>
      <c r="Q116" s="196">
        <v>1</v>
      </c>
      <c r="R116" s="193" t="s">
        <v>15</v>
      </c>
      <c r="S116" s="35">
        <f t="shared" si="14"/>
        <v>754553.30164399988</v>
      </c>
      <c r="T116" s="197">
        <f t="shared" si="15"/>
        <v>0</v>
      </c>
      <c r="U116" s="197">
        <f t="shared" si="16"/>
        <v>0</v>
      </c>
      <c r="V116" s="198" t="e">
        <f t="shared" si="17"/>
        <v>#DIV/0!</v>
      </c>
    </row>
    <row r="117" spans="1:22" s="31" customFormat="1" x14ac:dyDescent="0.2">
      <c r="A117" s="32">
        <v>104</v>
      </c>
      <c r="B117" s="199"/>
      <c r="C117" s="192"/>
      <c r="D117" s="200"/>
      <c r="E117" s="192"/>
      <c r="F117" s="192"/>
      <c r="G117" s="35">
        <f t="shared" si="7"/>
        <v>0</v>
      </c>
      <c r="H117" s="217"/>
      <c r="I117" s="193"/>
      <c r="J117" s="194" t="e">
        <f>G117/H117</f>
        <v>#DIV/0!</v>
      </c>
      <c r="K117" s="199" t="s">
        <v>319</v>
      </c>
      <c r="L117" s="204">
        <v>5679964.3646139987</v>
      </c>
      <c r="M117" s="201">
        <v>0</v>
      </c>
      <c r="N117" s="195">
        <v>260182.55560399999</v>
      </c>
      <c r="O117" s="195">
        <v>340399.67876000004</v>
      </c>
      <c r="P117" s="35">
        <f t="shared" si="8"/>
        <v>6280546.5989779979</v>
      </c>
      <c r="Q117" s="196">
        <v>8</v>
      </c>
      <c r="R117" s="193" t="s">
        <v>15</v>
      </c>
      <c r="S117" s="35">
        <f>P117/Q117</f>
        <v>785068.32487224974</v>
      </c>
      <c r="T117" s="197">
        <f t="shared" si="9"/>
        <v>0</v>
      </c>
      <c r="U117" s="197">
        <f t="shared" si="9"/>
        <v>0</v>
      </c>
      <c r="V117" s="198" t="e">
        <f t="shared" si="10"/>
        <v>#DIV/0!</v>
      </c>
    </row>
    <row r="118" spans="1:22" s="31" customFormat="1" ht="42" x14ac:dyDescent="0.2">
      <c r="A118" s="32">
        <v>105</v>
      </c>
      <c r="B118" s="199"/>
      <c r="C118" s="192"/>
      <c r="D118" s="200"/>
      <c r="E118" s="192"/>
      <c r="F118" s="192"/>
      <c r="G118" s="35">
        <f t="shared" si="7"/>
        <v>0</v>
      </c>
      <c r="H118" s="217"/>
      <c r="I118" s="193"/>
      <c r="J118" s="194" t="e">
        <f>G118/H118</f>
        <v>#DIV/0!</v>
      </c>
      <c r="K118" s="199" t="s">
        <v>316</v>
      </c>
      <c r="L118" s="204">
        <v>18846242.185062002</v>
      </c>
      <c r="M118" s="201">
        <v>0</v>
      </c>
      <c r="N118" s="195">
        <v>863291.23573199997</v>
      </c>
      <c r="O118" s="195">
        <v>1129453.3510799999</v>
      </c>
      <c r="P118" s="35">
        <f t="shared" si="8"/>
        <v>20838986.771874003</v>
      </c>
      <c r="Q118" s="196">
        <v>882</v>
      </c>
      <c r="R118" s="193" t="s">
        <v>283</v>
      </c>
      <c r="S118" s="35">
        <f>P118/Q118</f>
        <v>23626.969129108846</v>
      </c>
      <c r="T118" s="197">
        <f t="shared" si="9"/>
        <v>0</v>
      </c>
      <c r="U118" s="197">
        <f t="shared" si="9"/>
        <v>0</v>
      </c>
      <c r="V118" s="198" t="e">
        <f t="shared" si="10"/>
        <v>#DIV/0!</v>
      </c>
    </row>
    <row r="119" spans="1:22" s="31" customFormat="1" x14ac:dyDescent="0.2">
      <c r="A119" s="32">
        <v>106</v>
      </c>
      <c r="B119" s="199"/>
      <c r="C119" s="192"/>
      <c r="D119" s="200"/>
      <c r="E119" s="192"/>
      <c r="F119" s="192"/>
      <c r="G119" s="35">
        <f t="shared" si="7"/>
        <v>0</v>
      </c>
      <c r="H119" s="217"/>
      <c r="I119" s="193"/>
      <c r="J119" s="194" t="e">
        <f>G119/H119</f>
        <v>#DIV/0!</v>
      </c>
      <c r="K119" s="199" t="s">
        <v>312</v>
      </c>
      <c r="L119" s="204">
        <v>9152168.7288479991</v>
      </c>
      <c r="M119" s="201">
        <v>0</v>
      </c>
      <c r="N119" s="195">
        <v>419234.08252799994</v>
      </c>
      <c r="O119" s="195">
        <v>548488.52831999992</v>
      </c>
      <c r="P119" s="35">
        <f t="shared" si="8"/>
        <v>10119891.339695999</v>
      </c>
      <c r="Q119" s="196">
        <v>77</v>
      </c>
      <c r="R119" s="193" t="s">
        <v>120</v>
      </c>
      <c r="S119" s="35">
        <f>P119/Q119</f>
        <v>131427.1602557922</v>
      </c>
      <c r="T119" s="197">
        <f t="shared" si="9"/>
        <v>0</v>
      </c>
      <c r="U119" s="197">
        <f t="shared" si="9"/>
        <v>0</v>
      </c>
      <c r="V119" s="198" t="e">
        <f t="shared" si="10"/>
        <v>#DIV/0!</v>
      </c>
    </row>
    <row r="120" spans="1:22" s="31" customFormat="1" x14ac:dyDescent="0.2">
      <c r="A120" s="206"/>
      <c r="B120" s="207" t="s">
        <v>324</v>
      </c>
      <c r="C120" s="208"/>
      <c r="D120" s="208"/>
      <c r="E120" s="208"/>
      <c r="F120" s="208"/>
      <c r="G120" s="209"/>
      <c r="H120" s="222"/>
      <c r="I120" s="210"/>
      <c r="J120" s="209"/>
      <c r="K120" s="207" t="s">
        <v>324</v>
      </c>
      <c r="L120" s="211"/>
      <c r="M120" s="211"/>
      <c r="N120" s="211"/>
      <c r="O120" s="211"/>
      <c r="P120" s="212"/>
      <c r="Q120" s="213"/>
      <c r="R120" s="210"/>
      <c r="S120" s="214"/>
      <c r="T120" s="215"/>
      <c r="U120" s="215"/>
      <c r="V120" s="216"/>
    </row>
    <row r="121" spans="1:22" s="31" customFormat="1" ht="42" x14ac:dyDescent="0.2">
      <c r="A121" s="32">
        <v>1</v>
      </c>
      <c r="B121" s="199" t="s">
        <v>133</v>
      </c>
      <c r="C121" s="192">
        <v>9882814.4714285713</v>
      </c>
      <c r="D121" s="200">
        <v>0</v>
      </c>
      <c r="E121" s="192">
        <v>1914419.9381714284</v>
      </c>
      <c r="F121" s="192">
        <v>935581.00171428558</v>
      </c>
      <c r="G121" s="35">
        <f t="shared" si="7"/>
        <v>12732815.411314284</v>
      </c>
      <c r="H121" s="217">
        <v>24645</v>
      </c>
      <c r="I121" s="193" t="s">
        <v>351</v>
      </c>
      <c r="J121" s="194">
        <f t="shared" ref="J121:J136" si="32">G121/H121</f>
        <v>516.64903271715502</v>
      </c>
      <c r="K121" s="199" t="s">
        <v>133</v>
      </c>
      <c r="L121" s="195">
        <v>11023057.350458998</v>
      </c>
      <c r="M121" s="201">
        <v>0</v>
      </c>
      <c r="N121" s="195">
        <v>1845703.0969999998</v>
      </c>
      <c r="O121" s="195">
        <v>2275718.9709099997</v>
      </c>
      <c r="P121" s="35">
        <f>SUM(L121:O121)</f>
        <v>15144479.418368997</v>
      </c>
      <c r="Q121" s="218">
        <v>31402</v>
      </c>
      <c r="R121" s="193" t="s">
        <v>351</v>
      </c>
      <c r="S121" s="35">
        <f t="shared" ref="S121:S136" si="33">P121/Q121</f>
        <v>482.27754341662944</v>
      </c>
      <c r="T121" s="197">
        <f t="shared" si="9"/>
        <v>18.940540085987003</v>
      </c>
      <c r="U121" s="197">
        <f t="shared" si="9"/>
        <v>27.417326029620614</v>
      </c>
      <c r="V121" s="198">
        <f t="shared" si="10"/>
        <v>-6.6527733768820614</v>
      </c>
    </row>
    <row r="122" spans="1:22" s="31" customFormat="1" ht="63" x14ac:dyDescent="0.2">
      <c r="A122" s="32">
        <v>2</v>
      </c>
      <c r="B122" s="199" t="s">
        <v>81</v>
      </c>
      <c r="C122" s="192">
        <v>5585938.6142857149</v>
      </c>
      <c r="D122" s="200">
        <v>0</v>
      </c>
      <c r="E122" s="192">
        <v>1082063.4433142857</v>
      </c>
      <c r="F122" s="192">
        <v>528806.65314285713</v>
      </c>
      <c r="G122" s="35">
        <f t="shared" si="7"/>
        <v>7196808.7107428582</v>
      </c>
      <c r="H122" s="217">
        <v>829</v>
      </c>
      <c r="I122" s="193" t="s">
        <v>352</v>
      </c>
      <c r="J122" s="194">
        <f t="shared" si="32"/>
        <v>8681.3132819576094</v>
      </c>
      <c r="K122" s="199" t="s">
        <v>81</v>
      </c>
      <c r="L122" s="195">
        <v>5754744.9742859993</v>
      </c>
      <c r="M122" s="201">
        <v>0</v>
      </c>
      <c r="N122" s="195">
        <v>963575.73800000013</v>
      </c>
      <c r="O122" s="195">
        <v>1188071.6841399998</v>
      </c>
      <c r="P122" s="35">
        <f t="shared" ref="P122:P137" si="34">SUM(L122:O122)</f>
        <v>7906392.3964259988</v>
      </c>
      <c r="Q122" s="218">
        <v>825</v>
      </c>
      <c r="R122" s="193" t="s">
        <v>352</v>
      </c>
      <c r="S122" s="35">
        <f t="shared" si="33"/>
        <v>9583.5059350618176</v>
      </c>
      <c r="T122" s="197">
        <f t="shared" si="9"/>
        <v>9.8596991278082324</v>
      </c>
      <c r="U122" s="197">
        <f t="shared" si="9"/>
        <v>-0.48250904704463204</v>
      </c>
      <c r="V122" s="198">
        <f t="shared" si="10"/>
        <v>10.392352214488525</v>
      </c>
    </row>
    <row r="123" spans="1:22" s="31" customFormat="1" ht="63" x14ac:dyDescent="0.2">
      <c r="A123" s="32">
        <v>3</v>
      </c>
      <c r="B123" s="199" t="s">
        <v>134</v>
      </c>
      <c r="C123" s="192">
        <v>3437500.6857142854</v>
      </c>
      <c r="D123" s="200">
        <v>0</v>
      </c>
      <c r="E123" s="192">
        <v>665885.19588571426</v>
      </c>
      <c r="F123" s="192">
        <v>325419.47885714279</v>
      </c>
      <c r="G123" s="35">
        <f t="shared" si="7"/>
        <v>4428805.3604571419</v>
      </c>
      <c r="H123" s="217">
        <v>1820</v>
      </c>
      <c r="I123" s="193" t="s">
        <v>353</v>
      </c>
      <c r="J123" s="194">
        <f t="shared" si="32"/>
        <v>2433.4095387127154</v>
      </c>
      <c r="K123" s="199" t="s">
        <v>134</v>
      </c>
      <c r="L123" s="195">
        <v>3833748.4427550002</v>
      </c>
      <c r="M123" s="201">
        <v>0</v>
      </c>
      <c r="N123" s="195">
        <v>641923.66500000004</v>
      </c>
      <c r="O123" s="195">
        <v>791480.41994999989</v>
      </c>
      <c r="P123" s="35">
        <f t="shared" si="34"/>
        <v>5267152.5277049998</v>
      </c>
      <c r="Q123" s="218">
        <v>1690</v>
      </c>
      <c r="R123" s="193" t="s">
        <v>361</v>
      </c>
      <c r="S123" s="35">
        <f t="shared" si="33"/>
        <v>3116.6583004171598</v>
      </c>
      <c r="T123" s="197">
        <f t="shared" si="9"/>
        <v>18.929419990616243</v>
      </c>
      <c r="U123" s="197">
        <f t="shared" si="9"/>
        <v>-7.1428571428571423</v>
      </c>
      <c r="V123" s="198">
        <f t="shared" si="10"/>
        <v>28.077836912971339</v>
      </c>
    </row>
    <row r="124" spans="1:22" s="31" customFormat="1" x14ac:dyDescent="0.2">
      <c r="A124" s="32">
        <v>4</v>
      </c>
      <c r="B124" s="199" t="s">
        <v>135</v>
      </c>
      <c r="C124" s="192">
        <v>5156251.0285714278</v>
      </c>
      <c r="D124" s="200">
        <v>0</v>
      </c>
      <c r="E124" s="192">
        <v>998827.79382857145</v>
      </c>
      <c r="F124" s="192">
        <v>488129.21828571422</v>
      </c>
      <c r="G124" s="35">
        <f t="shared" si="7"/>
        <v>6643208.0406857133</v>
      </c>
      <c r="H124" s="217">
        <v>957</v>
      </c>
      <c r="I124" s="193" t="s">
        <v>354</v>
      </c>
      <c r="J124" s="194">
        <f t="shared" si="32"/>
        <v>6941.7011919390943</v>
      </c>
      <c r="K124" s="199" t="s">
        <v>135</v>
      </c>
      <c r="L124" s="195">
        <v>5276556.9964800002</v>
      </c>
      <c r="M124" s="201">
        <v>0</v>
      </c>
      <c r="N124" s="195">
        <v>883507.84</v>
      </c>
      <c r="O124" s="195">
        <v>1089349.3951999999</v>
      </c>
      <c r="P124" s="35">
        <f t="shared" si="34"/>
        <v>7249414.2316800002</v>
      </c>
      <c r="Q124" s="218">
        <v>949</v>
      </c>
      <c r="R124" s="193" t="s">
        <v>354</v>
      </c>
      <c r="S124" s="35">
        <f t="shared" si="33"/>
        <v>7639.0034053530035</v>
      </c>
      <c r="T124" s="197">
        <f t="shared" si="9"/>
        <v>9.1252025720349739</v>
      </c>
      <c r="U124" s="197">
        <f t="shared" si="9"/>
        <v>-0.8359456635318705</v>
      </c>
      <c r="V124" s="198">
        <f t="shared" si="10"/>
        <v>10.045119980439907</v>
      </c>
    </row>
    <row r="125" spans="1:22" s="31" customFormat="1" ht="42" x14ac:dyDescent="0.2">
      <c r="A125" s="32">
        <v>5</v>
      </c>
      <c r="B125" s="199" t="s">
        <v>82</v>
      </c>
      <c r="C125" s="192">
        <v>3222656.8928571427</v>
      </c>
      <c r="D125" s="200">
        <v>0</v>
      </c>
      <c r="E125" s="192">
        <v>624267.37114285713</v>
      </c>
      <c r="F125" s="192">
        <v>305080.76142857142</v>
      </c>
      <c r="G125" s="35">
        <f t="shared" si="7"/>
        <v>4152005.0254285713</v>
      </c>
      <c r="H125" s="217">
        <v>10056</v>
      </c>
      <c r="I125" s="193" t="s">
        <v>355</v>
      </c>
      <c r="J125" s="194">
        <f t="shared" si="32"/>
        <v>412.88832790658029</v>
      </c>
      <c r="K125" s="199" t="s">
        <v>82</v>
      </c>
      <c r="L125" s="195">
        <v>3833748.4427550002</v>
      </c>
      <c r="M125" s="201">
        <v>0</v>
      </c>
      <c r="N125" s="195">
        <v>641923.66500000004</v>
      </c>
      <c r="O125" s="195">
        <v>791480.41994999989</v>
      </c>
      <c r="P125" s="35">
        <f t="shared" si="34"/>
        <v>5267152.5277049998</v>
      </c>
      <c r="Q125" s="218">
        <v>13671</v>
      </c>
      <c r="R125" s="193" t="s">
        <v>355</v>
      </c>
      <c r="S125" s="35">
        <f t="shared" si="33"/>
        <v>385.27924275510202</v>
      </c>
      <c r="T125" s="197">
        <f t="shared" si="9"/>
        <v>26.858047989990634</v>
      </c>
      <c r="U125" s="197">
        <f t="shared" si="9"/>
        <v>35.948687350835321</v>
      </c>
      <c r="V125" s="198">
        <f t="shared" si="10"/>
        <v>-6.6868165761578693</v>
      </c>
    </row>
    <row r="126" spans="1:22" s="31" customFormat="1" x14ac:dyDescent="0.2">
      <c r="A126" s="32">
        <v>6</v>
      </c>
      <c r="B126" s="199" t="s">
        <v>136</v>
      </c>
      <c r="C126" s="192">
        <v>9667970.6785714291</v>
      </c>
      <c r="D126" s="200">
        <v>0</v>
      </c>
      <c r="E126" s="192">
        <v>1872802.1134285715</v>
      </c>
      <c r="F126" s="192">
        <v>915242.28428571438</v>
      </c>
      <c r="G126" s="35">
        <f t="shared" si="7"/>
        <v>12456015.076285716</v>
      </c>
      <c r="H126" s="217">
        <v>12633</v>
      </c>
      <c r="I126" s="193" t="s">
        <v>15</v>
      </c>
      <c r="J126" s="194">
        <f t="shared" si="32"/>
        <v>985.99026963395204</v>
      </c>
      <c r="K126" s="199" t="s">
        <v>136</v>
      </c>
      <c r="L126" s="195">
        <v>9580248.7967339978</v>
      </c>
      <c r="M126" s="201">
        <v>0</v>
      </c>
      <c r="N126" s="195">
        <v>1604118.9219999998</v>
      </c>
      <c r="O126" s="195">
        <v>1977849.9956599995</v>
      </c>
      <c r="P126" s="35">
        <f t="shared" si="34"/>
        <v>13162217.714393998</v>
      </c>
      <c r="Q126" s="218">
        <v>13704</v>
      </c>
      <c r="R126" s="193" t="s">
        <v>15</v>
      </c>
      <c r="S126" s="35">
        <f t="shared" si="33"/>
        <v>960.46539071760049</v>
      </c>
      <c r="T126" s="197">
        <f t="shared" si="9"/>
        <v>5.6695711572538121</v>
      </c>
      <c r="U126" s="197">
        <f t="shared" si="9"/>
        <v>8.4777962479221092</v>
      </c>
      <c r="V126" s="198">
        <f t="shared" si="10"/>
        <v>-2.5887556604212372</v>
      </c>
    </row>
    <row r="127" spans="1:22" s="31" customFormat="1" x14ac:dyDescent="0.2">
      <c r="A127" s="32">
        <v>7</v>
      </c>
      <c r="B127" s="199" t="s">
        <v>137</v>
      </c>
      <c r="C127" s="192">
        <v>2148437.9285714286</v>
      </c>
      <c r="D127" s="192">
        <v>0</v>
      </c>
      <c r="E127" s="192">
        <v>416178.24742857146</v>
      </c>
      <c r="F127" s="192">
        <v>203387.17428571428</v>
      </c>
      <c r="G127" s="35">
        <f t="shared" si="7"/>
        <v>2768003.3502857145</v>
      </c>
      <c r="H127" s="217">
        <v>1</v>
      </c>
      <c r="I127" s="193" t="s">
        <v>356</v>
      </c>
      <c r="J127" s="194">
        <f t="shared" si="32"/>
        <v>2768003.3502857145</v>
      </c>
      <c r="K127" s="199" t="s">
        <v>137</v>
      </c>
      <c r="L127" s="195">
        <v>2399184.5093370001</v>
      </c>
      <c r="M127" s="195">
        <v>0</v>
      </c>
      <c r="N127" s="195">
        <v>401719.97100000002</v>
      </c>
      <c r="O127" s="195">
        <v>495313.55312999996</v>
      </c>
      <c r="P127" s="35">
        <f t="shared" si="34"/>
        <v>3296218.0334669999</v>
      </c>
      <c r="Q127" s="218">
        <v>1</v>
      </c>
      <c r="R127" s="193" t="s">
        <v>356</v>
      </c>
      <c r="S127" s="35">
        <f t="shared" si="33"/>
        <v>3296218.0334669999</v>
      </c>
      <c r="T127" s="197">
        <f t="shared" si="9"/>
        <v>19.082877306733131</v>
      </c>
      <c r="U127" s="197">
        <f t="shared" si="9"/>
        <v>0</v>
      </c>
      <c r="V127" s="198">
        <f t="shared" si="10"/>
        <v>19.082877306733131</v>
      </c>
    </row>
    <row r="128" spans="1:22" s="31" customFormat="1" ht="42" x14ac:dyDescent="0.2">
      <c r="A128" s="32">
        <v>8</v>
      </c>
      <c r="B128" s="199" t="s">
        <v>138</v>
      </c>
      <c r="C128" s="192">
        <v>3867188.271428572</v>
      </c>
      <c r="D128" s="192">
        <v>0</v>
      </c>
      <c r="E128" s="192">
        <v>749120.84537142853</v>
      </c>
      <c r="F128" s="192">
        <v>366096.91371428571</v>
      </c>
      <c r="G128" s="35">
        <f t="shared" si="7"/>
        <v>4982406.0305142868</v>
      </c>
      <c r="H128" s="217">
        <v>62062</v>
      </c>
      <c r="I128" s="193" t="s">
        <v>357</v>
      </c>
      <c r="J128" s="194">
        <f t="shared" si="32"/>
        <v>80.281106482457659</v>
      </c>
      <c r="K128" s="199" t="s">
        <v>138</v>
      </c>
      <c r="L128" s="195">
        <v>3355560.4649489997</v>
      </c>
      <c r="M128" s="195">
        <v>0</v>
      </c>
      <c r="N128" s="195">
        <v>561855.76699999999</v>
      </c>
      <c r="O128" s="195">
        <v>692758.13101000001</v>
      </c>
      <c r="P128" s="35">
        <f t="shared" si="34"/>
        <v>4610174.3629589994</v>
      </c>
      <c r="Q128" s="218">
        <v>61958</v>
      </c>
      <c r="R128" s="193" t="s">
        <v>357</v>
      </c>
      <c r="S128" s="35">
        <f t="shared" si="33"/>
        <v>74.408056473078531</v>
      </c>
      <c r="T128" s="197">
        <f t="shared" si="9"/>
        <v>-7.4709219857953952</v>
      </c>
      <c r="U128" s="197">
        <f t="shared" si="9"/>
        <v>-0.16757436112274821</v>
      </c>
      <c r="V128" s="198">
        <f t="shared" si="10"/>
        <v>-7.3156067058722671</v>
      </c>
    </row>
    <row r="129" spans="1:22" s="31" customFormat="1" x14ac:dyDescent="0.2">
      <c r="A129" s="32">
        <v>9</v>
      </c>
      <c r="B129" s="199" t="s">
        <v>139</v>
      </c>
      <c r="C129" s="192">
        <v>5156251.0285714278</v>
      </c>
      <c r="D129" s="200">
        <v>0</v>
      </c>
      <c r="E129" s="192">
        <v>998827.79382857145</v>
      </c>
      <c r="F129" s="192">
        <v>488129.21828571422</v>
      </c>
      <c r="G129" s="35">
        <f t="shared" si="7"/>
        <v>6643208.0406857133</v>
      </c>
      <c r="H129" s="217">
        <v>135747</v>
      </c>
      <c r="I129" s="193" t="s">
        <v>358</v>
      </c>
      <c r="J129" s="194">
        <f t="shared" si="32"/>
        <v>48.938157312395212</v>
      </c>
      <c r="K129" s="199" t="s">
        <v>139</v>
      </c>
      <c r="L129" s="195">
        <v>5276556.9964800002</v>
      </c>
      <c r="M129" s="201">
        <v>0</v>
      </c>
      <c r="N129" s="195">
        <v>883507.84</v>
      </c>
      <c r="O129" s="195">
        <v>1089349.3951999999</v>
      </c>
      <c r="P129" s="35">
        <f t="shared" si="34"/>
        <v>7249414.2316800002</v>
      </c>
      <c r="Q129" s="218">
        <v>120861</v>
      </c>
      <c r="R129" s="193" t="s">
        <v>358</v>
      </c>
      <c r="S129" s="35">
        <f t="shared" si="33"/>
        <v>59.98141858564798</v>
      </c>
      <c r="T129" s="197">
        <f t="shared" si="9"/>
        <v>9.1252025720349739</v>
      </c>
      <c r="U129" s="197">
        <f t="shared" si="9"/>
        <v>-10.965988198634225</v>
      </c>
      <c r="V129" s="198">
        <f t="shared" si="10"/>
        <v>22.565748037382058</v>
      </c>
    </row>
    <row r="130" spans="1:22" s="31" customFormat="1" x14ac:dyDescent="0.2">
      <c r="A130" s="32">
        <v>10</v>
      </c>
      <c r="B130" s="199" t="s">
        <v>83</v>
      </c>
      <c r="C130" s="192">
        <v>1718750.3428571427</v>
      </c>
      <c r="D130" s="200">
        <v>0</v>
      </c>
      <c r="E130" s="192">
        <v>332942.59794285713</v>
      </c>
      <c r="F130" s="192">
        <v>162709.7394285714</v>
      </c>
      <c r="G130" s="35">
        <f t="shared" si="7"/>
        <v>2214402.6802285709</v>
      </c>
      <c r="H130" s="217">
        <v>1</v>
      </c>
      <c r="I130" s="193" t="s">
        <v>356</v>
      </c>
      <c r="J130" s="194">
        <f t="shared" si="32"/>
        <v>2214402.6802285709</v>
      </c>
      <c r="K130" s="199" t="s">
        <v>83</v>
      </c>
      <c r="L130" s="195">
        <v>2877372.4871429997</v>
      </c>
      <c r="M130" s="201">
        <v>0</v>
      </c>
      <c r="N130" s="195">
        <v>481787.86900000006</v>
      </c>
      <c r="O130" s="195">
        <v>594035.8420699999</v>
      </c>
      <c r="P130" s="35">
        <f t="shared" si="34"/>
        <v>3953196.1982129994</v>
      </c>
      <c r="Q130" s="218">
        <v>1</v>
      </c>
      <c r="R130" s="193" t="s">
        <v>356</v>
      </c>
      <c r="S130" s="35">
        <f t="shared" si="33"/>
        <v>3953196.1982129994</v>
      </c>
      <c r="T130" s="197">
        <f t="shared" si="9"/>
        <v>78.522011082688451</v>
      </c>
      <c r="U130" s="197">
        <f t="shared" si="9"/>
        <v>0</v>
      </c>
      <c r="V130" s="198">
        <f t="shared" si="10"/>
        <v>78.522011082688451</v>
      </c>
    </row>
    <row r="131" spans="1:22" s="31" customFormat="1" x14ac:dyDescent="0.2">
      <c r="A131" s="32">
        <v>11</v>
      </c>
      <c r="B131" s="199" t="s">
        <v>140</v>
      </c>
      <c r="C131" s="192">
        <v>12460939.985714288</v>
      </c>
      <c r="D131" s="200">
        <v>0</v>
      </c>
      <c r="E131" s="192">
        <v>2413833.8350857142</v>
      </c>
      <c r="F131" s="192">
        <v>1179645.6108571431</v>
      </c>
      <c r="G131" s="35">
        <f t="shared" si="7"/>
        <v>16054419.431657147</v>
      </c>
      <c r="H131" s="217">
        <v>67021</v>
      </c>
      <c r="I131" s="193" t="s">
        <v>15</v>
      </c>
      <c r="J131" s="194">
        <f t="shared" si="32"/>
        <v>239.54311979315656</v>
      </c>
      <c r="K131" s="199" t="s">
        <v>140</v>
      </c>
      <c r="L131" s="195">
        <v>13422241.859795999</v>
      </c>
      <c r="M131" s="201">
        <v>0</v>
      </c>
      <c r="N131" s="195">
        <v>2247423.068</v>
      </c>
      <c r="O131" s="195">
        <v>2771032.52404</v>
      </c>
      <c r="P131" s="35">
        <f t="shared" si="34"/>
        <v>18440697.451835997</v>
      </c>
      <c r="Q131" s="218">
        <v>64213</v>
      </c>
      <c r="R131" s="193" t="s">
        <v>15</v>
      </c>
      <c r="S131" s="35">
        <f t="shared" si="33"/>
        <v>287.18012632700538</v>
      </c>
      <c r="T131" s="197">
        <f t="shared" si="9"/>
        <v>14.863683052116059</v>
      </c>
      <c r="U131" s="197">
        <f t="shared" si="9"/>
        <v>-4.189731576669999</v>
      </c>
      <c r="V131" s="198">
        <f t="shared" si="10"/>
        <v>19.886610216558491</v>
      </c>
    </row>
    <row r="132" spans="1:22" s="31" customFormat="1" ht="63" x14ac:dyDescent="0.2">
      <c r="A132" s="32">
        <v>12</v>
      </c>
      <c r="B132" s="199" t="s">
        <v>84</v>
      </c>
      <c r="C132" s="192">
        <v>1289062.7571428569</v>
      </c>
      <c r="D132" s="200">
        <v>0</v>
      </c>
      <c r="E132" s="192">
        <v>249706.94845714286</v>
      </c>
      <c r="F132" s="192">
        <v>122032.30457142855</v>
      </c>
      <c r="G132" s="35">
        <f t="shared" si="7"/>
        <v>1660802.0101714283</v>
      </c>
      <c r="H132" s="217">
        <v>642717800</v>
      </c>
      <c r="I132" s="193" t="s">
        <v>359</v>
      </c>
      <c r="J132" s="194">
        <f t="shared" si="32"/>
        <v>2.5840298964357735E-3</v>
      </c>
      <c r="K132" s="199" t="s">
        <v>84</v>
      </c>
      <c r="L132" s="195">
        <v>1912751.9112239995</v>
      </c>
      <c r="M132" s="201">
        <v>0</v>
      </c>
      <c r="N132" s="195">
        <v>320271.592</v>
      </c>
      <c r="O132" s="195">
        <v>394889.15575999988</v>
      </c>
      <c r="P132" s="35">
        <f t="shared" si="34"/>
        <v>2627912.6589839994</v>
      </c>
      <c r="Q132" s="218">
        <v>618461100</v>
      </c>
      <c r="R132" s="193" t="s">
        <v>362</v>
      </c>
      <c r="S132" s="35">
        <f t="shared" si="33"/>
        <v>4.2491155207401068E-3</v>
      </c>
      <c r="T132" s="197">
        <f t="shared" si="9"/>
        <v>58.231543729450678</v>
      </c>
      <c r="U132" s="197">
        <f t="shared" si="9"/>
        <v>-3.7740824977929659</v>
      </c>
      <c r="V132" s="198">
        <f t="shared" si="10"/>
        <v>64.437552622786356</v>
      </c>
    </row>
    <row r="133" spans="1:22" s="31" customFormat="1" x14ac:dyDescent="0.2">
      <c r="A133" s="32">
        <v>13</v>
      </c>
      <c r="B133" s="199" t="s">
        <v>141</v>
      </c>
      <c r="C133" s="192">
        <v>8593751.7142857146</v>
      </c>
      <c r="D133" s="200">
        <v>0</v>
      </c>
      <c r="E133" s="192">
        <v>1664712.9897142858</v>
      </c>
      <c r="F133" s="192">
        <v>813548.69714285713</v>
      </c>
      <c r="G133" s="35">
        <f t="shared" si="7"/>
        <v>11072013.401142858</v>
      </c>
      <c r="H133" s="217">
        <v>14</v>
      </c>
      <c r="I133" s="193" t="s">
        <v>16</v>
      </c>
      <c r="J133" s="194">
        <f t="shared" si="32"/>
        <v>790858.10008163273</v>
      </c>
      <c r="K133" s="199" t="s">
        <v>141</v>
      </c>
      <c r="L133" s="195">
        <v>10544869.372652998</v>
      </c>
      <c r="M133" s="201">
        <v>0</v>
      </c>
      <c r="N133" s="195">
        <v>1765635.1989999998</v>
      </c>
      <c r="O133" s="195">
        <v>2176996.6819699993</v>
      </c>
      <c r="P133" s="35">
        <f t="shared" si="34"/>
        <v>14487501.253622998</v>
      </c>
      <c r="Q133" s="218">
        <v>16</v>
      </c>
      <c r="R133" s="193" t="s">
        <v>16</v>
      </c>
      <c r="S133" s="35">
        <f t="shared" si="33"/>
        <v>905468.82835143735</v>
      </c>
      <c r="T133" s="197">
        <f t="shared" si="9"/>
        <v>30.84793820903063</v>
      </c>
      <c r="U133" s="197">
        <f t="shared" si="9"/>
        <v>14.285714285714285</v>
      </c>
      <c r="V133" s="198">
        <f t="shared" si="10"/>
        <v>14.491945932901801</v>
      </c>
    </row>
    <row r="134" spans="1:22" s="31" customFormat="1" x14ac:dyDescent="0.2">
      <c r="A134" s="32">
        <v>14</v>
      </c>
      <c r="B134" s="199" t="s">
        <v>85</v>
      </c>
      <c r="C134" s="192">
        <v>3007813.1</v>
      </c>
      <c r="D134" s="200">
        <v>0</v>
      </c>
      <c r="E134" s="192">
        <v>582649.54639999999</v>
      </c>
      <c r="F134" s="192">
        <v>284742.04399999999</v>
      </c>
      <c r="G134" s="35">
        <f t="shared" si="7"/>
        <v>3875204.6903999997</v>
      </c>
      <c r="H134" s="217">
        <v>8</v>
      </c>
      <c r="I134" s="193" t="s">
        <v>15</v>
      </c>
      <c r="J134" s="194">
        <f t="shared" si="32"/>
        <v>484400.58629999997</v>
      </c>
      <c r="K134" s="199" t="s">
        <v>85</v>
      </c>
      <c r="L134" s="195">
        <v>3355560.4649489997</v>
      </c>
      <c r="M134" s="201">
        <v>0</v>
      </c>
      <c r="N134" s="195">
        <v>561855.76699999999</v>
      </c>
      <c r="O134" s="195">
        <v>692758.13101000001</v>
      </c>
      <c r="P134" s="35">
        <f t="shared" si="34"/>
        <v>4610174.3629589994</v>
      </c>
      <c r="Q134" s="218">
        <v>4</v>
      </c>
      <c r="R134" s="193" t="s">
        <v>15</v>
      </c>
      <c r="S134" s="35">
        <f t="shared" si="33"/>
        <v>1152543.5907397498</v>
      </c>
      <c r="T134" s="197">
        <f t="shared" si="9"/>
        <v>18.965957446834526</v>
      </c>
      <c r="U134" s="197">
        <f t="shared" si="9"/>
        <v>-50</v>
      </c>
      <c r="V134" s="198">
        <f t="shared" si="10"/>
        <v>137.93191489366905</v>
      </c>
    </row>
    <row r="135" spans="1:22" s="31" customFormat="1" x14ac:dyDescent="0.2">
      <c r="A135" s="32">
        <v>15</v>
      </c>
      <c r="B135" s="199" t="s">
        <v>142</v>
      </c>
      <c r="C135" s="192">
        <v>1789168.5863249996</v>
      </c>
      <c r="D135" s="200">
        <v>0</v>
      </c>
      <c r="E135" s="192">
        <v>124963.80714999999</v>
      </c>
      <c r="F135" s="192">
        <v>44653.323125000003</v>
      </c>
      <c r="G135" s="35">
        <f t="shared" si="7"/>
        <v>1958785.7165999997</v>
      </c>
      <c r="H135" s="217">
        <v>16</v>
      </c>
      <c r="I135" s="193" t="s">
        <v>15</v>
      </c>
      <c r="J135" s="194">
        <f t="shared" si="32"/>
        <v>122424.10728749998</v>
      </c>
      <c r="K135" s="199" t="s">
        <v>142</v>
      </c>
      <c r="L135" s="195">
        <v>1463023.3662720001</v>
      </c>
      <c r="M135" s="201">
        <v>0</v>
      </c>
      <c r="N135" s="195">
        <v>136685.31501599998</v>
      </c>
      <c r="O135" s="195">
        <v>67448.993688000002</v>
      </c>
      <c r="P135" s="35">
        <f t="shared" si="34"/>
        <v>1667157.6749760001</v>
      </c>
      <c r="Q135" s="218">
        <v>12</v>
      </c>
      <c r="R135" s="193" t="s">
        <v>15</v>
      </c>
      <c r="S135" s="35">
        <f t="shared" si="33"/>
        <v>138929.80624800001</v>
      </c>
      <c r="T135" s="197">
        <f t="shared" si="9"/>
        <v>-14.888205440368363</v>
      </c>
      <c r="U135" s="197">
        <f t="shared" si="9"/>
        <v>-25</v>
      </c>
      <c r="V135" s="198">
        <f t="shared" si="10"/>
        <v>13.482392746175515</v>
      </c>
    </row>
    <row r="136" spans="1:22" s="31" customFormat="1" x14ac:dyDescent="0.2">
      <c r="A136" s="32">
        <v>16</v>
      </c>
      <c r="B136" s="199" t="s">
        <v>349</v>
      </c>
      <c r="C136" s="192">
        <v>5424976.9447020004</v>
      </c>
      <c r="D136" s="200">
        <v>0</v>
      </c>
      <c r="E136" s="192">
        <v>284950.96674800001</v>
      </c>
      <c r="F136" s="192">
        <v>1645363.2283059999</v>
      </c>
      <c r="G136" s="35">
        <f t="shared" si="7"/>
        <v>7355291.1397560006</v>
      </c>
      <c r="H136" s="217">
        <v>1114</v>
      </c>
      <c r="I136" s="193" t="s">
        <v>360</v>
      </c>
      <c r="J136" s="194">
        <f t="shared" si="32"/>
        <v>6602.5952780574507</v>
      </c>
      <c r="K136" s="199" t="s">
        <v>349</v>
      </c>
      <c r="L136" s="195">
        <v>6357702.9176100008</v>
      </c>
      <c r="M136" s="201">
        <v>0</v>
      </c>
      <c r="N136" s="195">
        <v>304526.03575799998</v>
      </c>
      <c r="O136" s="195">
        <v>2370713.1197009995</v>
      </c>
      <c r="P136" s="35">
        <f t="shared" si="34"/>
        <v>9032942.0730690006</v>
      </c>
      <c r="Q136" s="218">
        <v>1694</v>
      </c>
      <c r="R136" s="193" t="s">
        <v>360</v>
      </c>
      <c r="S136" s="35">
        <f t="shared" si="33"/>
        <v>5332.3152733583238</v>
      </c>
      <c r="T136" s="197">
        <f t="shared" si="9"/>
        <v>22.80876312625</v>
      </c>
      <c r="U136" s="197">
        <f t="shared" si="9"/>
        <v>52.064631956912031</v>
      </c>
      <c r="V136" s="198">
        <f t="shared" si="10"/>
        <v>-19.239101462430632</v>
      </c>
    </row>
    <row r="137" spans="1:22" s="31" customFormat="1" x14ac:dyDescent="0.2">
      <c r="A137" s="32">
        <v>17</v>
      </c>
      <c r="B137" s="199" t="s">
        <v>350</v>
      </c>
      <c r="C137" s="192">
        <v>6081351.7062330004</v>
      </c>
      <c r="D137" s="200">
        <v>0</v>
      </c>
      <c r="E137" s="192">
        <v>319427.54144200007</v>
      </c>
      <c r="F137" s="192">
        <v>1844437.7879989999</v>
      </c>
      <c r="G137" s="35">
        <f t="shared" si="7"/>
        <v>8245217.0356740002</v>
      </c>
      <c r="H137" s="217">
        <v>1</v>
      </c>
      <c r="I137" s="193" t="s">
        <v>17</v>
      </c>
      <c r="J137" s="194">
        <f>G137/H137</f>
        <v>8245217.0356740002</v>
      </c>
      <c r="K137" s="199" t="s">
        <v>350</v>
      </c>
      <c r="L137" s="195">
        <v>4701373.0334999999</v>
      </c>
      <c r="M137" s="201">
        <v>0</v>
      </c>
      <c r="N137" s="195">
        <v>225189.9013</v>
      </c>
      <c r="O137" s="195">
        <v>1753087.0623499998</v>
      </c>
      <c r="P137" s="35">
        <f t="shared" si="34"/>
        <v>6679649.9971500002</v>
      </c>
      <c r="Q137" s="218">
        <v>1</v>
      </c>
      <c r="R137" s="193" t="s">
        <v>17</v>
      </c>
      <c r="S137" s="35">
        <f>P137/Q137</f>
        <v>6679649.9971500002</v>
      </c>
      <c r="T137" s="197">
        <f t="shared" si="9"/>
        <v>-18.987578274172424</v>
      </c>
      <c r="U137" s="197">
        <f t="shared" si="9"/>
        <v>0</v>
      </c>
      <c r="V137" s="198">
        <f t="shared" si="10"/>
        <v>-18.987578274172424</v>
      </c>
    </row>
    <row r="139" spans="1:22" x14ac:dyDescent="0.45">
      <c r="A139" s="31"/>
      <c r="I139" s="42"/>
      <c r="J139" s="6"/>
      <c r="R139" s="183"/>
      <c r="S139" s="31"/>
    </row>
    <row r="140" spans="1:22" x14ac:dyDescent="0.45">
      <c r="A140" s="31"/>
      <c r="I140" s="42"/>
      <c r="J140" s="6"/>
      <c r="R140" s="183"/>
      <c r="S140" s="31"/>
    </row>
    <row r="141" spans="1:22" x14ac:dyDescent="0.45">
      <c r="A141" s="31"/>
      <c r="I141" s="42"/>
      <c r="J141" s="6"/>
      <c r="R141" s="183"/>
      <c r="S141" s="31"/>
    </row>
    <row r="142" spans="1:22" x14ac:dyDescent="0.45">
      <c r="A142" s="31"/>
      <c r="I142" s="42"/>
      <c r="J142" s="6"/>
      <c r="R142" s="183"/>
      <c r="S142" s="31"/>
    </row>
    <row r="143" spans="1:22" x14ac:dyDescent="0.45">
      <c r="A143" s="31"/>
      <c r="I143" s="42"/>
      <c r="J143" s="6"/>
      <c r="R143" s="183"/>
      <c r="S143" s="31"/>
    </row>
    <row r="144" spans="1:22" x14ac:dyDescent="0.45">
      <c r="A144" s="31"/>
      <c r="I144" s="42"/>
      <c r="J144" s="6"/>
      <c r="R144" s="183"/>
      <c r="S144" s="31"/>
    </row>
    <row r="145" spans="1:19" x14ac:dyDescent="0.45">
      <c r="A145" s="31"/>
      <c r="I145" s="42"/>
      <c r="J145" s="6"/>
      <c r="R145" s="183"/>
      <c r="S145" s="31"/>
    </row>
    <row r="146" spans="1:19" x14ac:dyDescent="0.45">
      <c r="A146" s="31"/>
      <c r="I146" s="42"/>
      <c r="J146" s="6"/>
      <c r="R146" s="183"/>
      <c r="S146" s="31"/>
    </row>
    <row r="147" spans="1:19" x14ac:dyDescent="0.45">
      <c r="A147" s="31"/>
      <c r="I147" s="42"/>
      <c r="J147" s="6"/>
      <c r="R147" s="183"/>
      <c r="S147" s="31"/>
    </row>
    <row r="148" spans="1:19" x14ac:dyDescent="0.45">
      <c r="A148" s="31"/>
      <c r="I148" s="42"/>
      <c r="J148" s="6"/>
      <c r="R148" s="183"/>
      <c r="S148" s="31"/>
    </row>
    <row r="149" spans="1:19" x14ac:dyDescent="0.45">
      <c r="A149" s="31"/>
      <c r="I149" s="42"/>
      <c r="J149" s="6"/>
      <c r="R149" s="183"/>
      <c r="S149" s="31"/>
    </row>
    <row r="150" spans="1:19" x14ac:dyDescent="0.45">
      <c r="A150" s="31"/>
      <c r="I150" s="42"/>
      <c r="J150" s="6"/>
      <c r="R150" s="183"/>
      <c r="S150" s="31"/>
    </row>
    <row r="151" spans="1:19" x14ac:dyDescent="0.45">
      <c r="A151" s="31"/>
      <c r="I151" s="42"/>
      <c r="J151" s="6"/>
      <c r="R151" s="183"/>
      <c r="S151" s="31"/>
    </row>
    <row r="152" spans="1:19" x14ac:dyDescent="0.45">
      <c r="A152" s="31"/>
      <c r="I152" s="42"/>
      <c r="J152" s="6"/>
      <c r="R152" s="183"/>
      <c r="S152" s="31"/>
    </row>
    <row r="153" spans="1:19" x14ac:dyDescent="0.45">
      <c r="A153" s="31"/>
      <c r="I153" s="42"/>
      <c r="J153" s="6"/>
      <c r="R153" s="183"/>
      <c r="S153" s="31"/>
    </row>
    <row r="154" spans="1:19" x14ac:dyDescent="0.45">
      <c r="A154" s="31"/>
      <c r="I154" s="42"/>
      <c r="J154" s="6"/>
      <c r="R154" s="183"/>
      <c r="S154" s="31"/>
    </row>
    <row r="155" spans="1:19" x14ac:dyDescent="0.45">
      <c r="A155" s="31"/>
      <c r="I155" s="42"/>
      <c r="J155" s="6"/>
      <c r="R155" s="183"/>
      <c r="S155" s="31"/>
    </row>
    <row r="156" spans="1:19" x14ac:dyDescent="0.45">
      <c r="A156" s="31"/>
      <c r="I156" s="42"/>
      <c r="J156" s="6"/>
      <c r="R156" s="183"/>
      <c r="S156" s="31"/>
    </row>
    <row r="157" spans="1:19" x14ac:dyDescent="0.45">
      <c r="A157" s="31"/>
      <c r="I157" s="42"/>
      <c r="J157" s="6"/>
      <c r="R157" s="183"/>
      <c r="S157" s="31"/>
    </row>
    <row r="158" spans="1:19" x14ac:dyDescent="0.45">
      <c r="A158" s="31"/>
      <c r="I158" s="42"/>
      <c r="J158" s="6"/>
      <c r="R158" s="183"/>
      <c r="S158" s="31"/>
    </row>
    <row r="159" spans="1:19" x14ac:dyDescent="0.45">
      <c r="A159" s="31"/>
      <c r="I159" s="42"/>
      <c r="J159" s="6"/>
      <c r="R159" s="183"/>
      <c r="S159" s="31"/>
    </row>
    <row r="160" spans="1:19" x14ac:dyDescent="0.45">
      <c r="A160" s="31"/>
      <c r="I160" s="42"/>
      <c r="J160" s="6"/>
      <c r="R160" s="183"/>
      <c r="S160" s="31"/>
    </row>
    <row r="161" spans="1:19" x14ac:dyDescent="0.45">
      <c r="A161" s="31"/>
      <c r="I161" s="42"/>
      <c r="J161" s="6"/>
      <c r="R161" s="183"/>
      <c r="S161" s="31"/>
    </row>
    <row r="162" spans="1:19" x14ac:dyDescent="0.45">
      <c r="A162" s="31"/>
      <c r="I162" s="42"/>
      <c r="J162" s="6"/>
      <c r="R162" s="183"/>
      <c r="S162" s="31"/>
    </row>
    <row r="163" spans="1:19" x14ac:dyDescent="0.45">
      <c r="A163" s="31"/>
      <c r="I163" s="42"/>
      <c r="J163" s="6"/>
      <c r="R163" s="183"/>
      <c r="S163" s="31"/>
    </row>
    <row r="164" spans="1:19" x14ac:dyDescent="0.45">
      <c r="A164" s="31"/>
      <c r="I164" s="42"/>
      <c r="J164" s="6"/>
      <c r="R164" s="183"/>
      <c r="S164" s="31"/>
    </row>
    <row r="165" spans="1:19" x14ac:dyDescent="0.45">
      <c r="A165" s="31"/>
      <c r="I165" s="42"/>
      <c r="J165" s="6"/>
      <c r="R165" s="183"/>
      <c r="S165" s="31"/>
    </row>
    <row r="166" spans="1:19" x14ac:dyDescent="0.45">
      <c r="A166" s="31"/>
      <c r="I166" s="42"/>
      <c r="J166" s="6"/>
      <c r="R166" s="183"/>
      <c r="S166" s="31"/>
    </row>
    <row r="167" spans="1:19" x14ac:dyDescent="0.45">
      <c r="A167" s="31"/>
      <c r="I167" s="42"/>
      <c r="J167" s="6"/>
      <c r="R167" s="183"/>
      <c r="S167" s="31"/>
    </row>
    <row r="168" spans="1:19" x14ac:dyDescent="0.45">
      <c r="A168" s="31"/>
      <c r="I168" s="42"/>
      <c r="J168" s="6"/>
      <c r="R168" s="183"/>
      <c r="S168" s="31"/>
    </row>
    <row r="169" spans="1:19" x14ac:dyDescent="0.45">
      <c r="A169" s="31"/>
      <c r="I169" s="42"/>
      <c r="J169" s="6"/>
      <c r="R169" s="183"/>
      <c r="S169" s="31"/>
    </row>
    <row r="170" spans="1:19" x14ac:dyDescent="0.45">
      <c r="A170" s="31"/>
      <c r="I170" s="42"/>
      <c r="J170" s="6"/>
      <c r="R170" s="183"/>
      <c r="S170" s="31"/>
    </row>
    <row r="171" spans="1:19" x14ac:dyDescent="0.45">
      <c r="A171" s="31"/>
      <c r="I171" s="42"/>
      <c r="J171" s="6"/>
      <c r="R171" s="183"/>
      <c r="S171" s="31"/>
    </row>
    <row r="172" spans="1:19" x14ac:dyDescent="0.45">
      <c r="A172" s="31"/>
      <c r="I172" s="42"/>
      <c r="J172" s="6"/>
      <c r="R172" s="183"/>
      <c r="S172" s="31"/>
    </row>
    <row r="173" spans="1:19" x14ac:dyDescent="0.45">
      <c r="A173" s="31"/>
      <c r="I173" s="42"/>
      <c r="J173" s="6"/>
      <c r="R173" s="183"/>
      <c r="S173" s="31"/>
    </row>
    <row r="174" spans="1:19" x14ac:dyDescent="0.45">
      <c r="A174" s="31"/>
      <c r="I174" s="42"/>
      <c r="J174" s="6"/>
      <c r="R174" s="183"/>
      <c r="S174" s="31"/>
    </row>
    <row r="175" spans="1:19" x14ac:dyDescent="0.45">
      <c r="A175" s="31"/>
      <c r="I175" s="42"/>
      <c r="J175" s="6"/>
      <c r="R175" s="183"/>
      <c r="S175" s="31"/>
    </row>
    <row r="176" spans="1:19" x14ac:dyDescent="0.45">
      <c r="A176" s="31"/>
      <c r="I176" s="42"/>
      <c r="J176" s="6"/>
      <c r="R176" s="183"/>
      <c r="S176" s="31"/>
    </row>
    <row r="177" spans="1:19" x14ac:dyDescent="0.45">
      <c r="A177" s="31"/>
      <c r="I177" s="42"/>
      <c r="J177" s="6"/>
      <c r="R177" s="183"/>
      <c r="S177" s="31"/>
    </row>
    <row r="178" spans="1:19" x14ac:dyDescent="0.45">
      <c r="A178" s="31"/>
      <c r="I178" s="42"/>
      <c r="J178" s="6"/>
      <c r="R178" s="183"/>
      <c r="S178" s="31"/>
    </row>
    <row r="179" spans="1:19" x14ac:dyDescent="0.45">
      <c r="A179" s="31"/>
      <c r="I179" s="42"/>
      <c r="J179" s="6"/>
      <c r="R179" s="183"/>
      <c r="S179" s="31"/>
    </row>
    <row r="180" spans="1:19" x14ac:dyDescent="0.45">
      <c r="A180" s="31"/>
      <c r="I180" s="42"/>
      <c r="J180" s="6"/>
      <c r="R180" s="183"/>
      <c r="S180" s="31"/>
    </row>
    <row r="181" spans="1:19" x14ac:dyDescent="0.45">
      <c r="A181" s="31"/>
      <c r="I181" s="42"/>
      <c r="J181" s="6"/>
      <c r="R181" s="183"/>
      <c r="S181" s="31"/>
    </row>
    <row r="182" spans="1:19" x14ac:dyDescent="0.45">
      <c r="A182" s="31"/>
      <c r="I182" s="42"/>
      <c r="J182" s="6"/>
      <c r="R182" s="183"/>
      <c r="S182" s="31"/>
    </row>
    <row r="183" spans="1:19" x14ac:dyDescent="0.45">
      <c r="A183" s="31"/>
      <c r="I183" s="42"/>
      <c r="J183" s="6"/>
      <c r="R183" s="183"/>
      <c r="S183" s="31"/>
    </row>
    <row r="184" spans="1:19" x14ac:dyDescent="0.45">
      <c r="A184" s="31"/>
      <c r="I184" s="42"/>
      <c r="J184" s="6"/>
      <c r="R184" s="183"/>
      <c r="S184" s="31"/>
    </row>
    <row r="185" spans="1:19" x14ac:dyDescent="0.45">
      <c r="A185" s="31"/>
      <c r="I185" s="42"/>
      <c r="J185" s="6"/>
      <c r="R185" s="183"/>
      <c r="S185" s="31"/>
    </row>
    <row r="186" spans="1:19" x14ac:dyDescent="0.45">
      <c r="A186" s="31"/>
      <c r="I186" s="42"/>
      <c r="J186" s="6"/>
      <c r="R186" s="183"/>
      <c r="S186" s="31"/>
    </row>
    <row r="187" spans="1:19" x14ac:dyDescent="0.45">
      <c r="A187" s="31"/>
      <c r="I187" s="42"/>
      <c r="J187" s="6"/>
      <c r="R187" s="183"/>
      <c r="S187" s="31"/>
    </row>
    <row r="188" spans="1:19" x14ac:dyDescent="0.45">
      <c r="A188" s="31"/>
      <c r="I188" s="42"/>
      <c r="J188" s="6"/>
      <c r="R188" s="183"/>
      <c r="S188" s="31"/>
    </row>
    <row r="189" spans="1:19" x14ac:dyDescent="0.45">
      <c r="A189" s="31"/>
      <c r="I189" s="42"/>
      <c r="J189" s="6"/>
      <c r="R189" s="183"/>
      <c r="S189" s="31"/>
    </row>
    <row r="190" spans="1:19" x14ac:dyDescent="0.45">
      <c r="A190" s="31"/>
      <c r="I190" s="42"/>
      <c r="J190" s="6"/>
      <c r="R190" s="183"/>
      <c r="S190" s="31"/>
    </row>
    <row r="191" spans="1:19" x14ac:dyDescent="0.45">
      <c r="A191" s="31"/>
      <c r="I191" s="42"/>
      <c r="J191" s="6"/>
      <c r="R191" s="183"/>
      <c r="S191" s="31"/>
    </row>
    <row r="192" spans="1:19" x14ac:dyDescent="0.45">
      <c r="A192" s="31"/>
      <c r="I192" s="42"/>
      <c r="J192" s="6"/>
      <c r="R192" s="183"/>
      <c r="S192" s="31"/>
    </row>
    <row r="193" spans="1:19" x14ac:dyDescent="0.45">
      <c r="A193" s="31"/>
      <c r="I193" s="42"/>
      <c r="J193" s="6"/>
      <c r="R193" s="183"/>
      <c r="S193" s="31"/>
    </row>
    <row r="194" spans="1:19" x14ac:dyDescent="0.45">
      <c r="A194" s="31"/>
      <c r="I194" s="42"/>
      <c r="J194" s="6"/>
      <c r="R194" s="183"/>
      <c r="S194" s="31"/>
    </row>
    <row r="195" spans="1:19" x14ac:dyDescent="0.45">
      <c r="A195" s="31"/>
      <c r="I195" s="42"/>
      <c r="J195" s="6"/>
      <c r="R195" s="183"/>
      <c r="S195" s="31"/>
    </row>
    <row r="196" spans="1:19" x14ac:dyDescent="0.45">
      <c r="A196" s="31"/>
      <c r="I196" s="42"/>
      <c r="J196" s="6"/>
      <c r="R196" s="183"/>
      <c r="S196" s="31"/>
    </row>
    <row r="197" spans="1:19" x14ac:dyDescent="0.45">
      <c r="A197" s="31"/>
      <c r="I197" s="42"/>
      <c r="J197" s="6"/>
      <c r="R197" s="183"/>
      <c r="S197" s="31"/>
    </row>
    <row r="198" spans="1:19" x14ac:dyDescent="0.45">
      <c r="A198" s="31"/>
      <c r="I198" s="42"/>
      <c r="J198" s="6"/>
      <c r="R198" s="183"/>
      <c r="S198" s="31"/>
    </row>
    <row r="199" spans="1:19" x14ac:dyDescent="0.45">
      <c r="A199" s="31"/>
      <c r="I199" s="42"/>
      <c r="J199" s="6"/>
      <c r="R199" s="183"/>
      <c r="S199" s="31"/>
    </row>
    <row r="200" spans="1:19" x14ac:dyDescent="0.45">
      <c r="A200" s="31"/>
      <c r="I200" s="42"/>
      <c r="J200" s="6"/>
      <c r="R200" s="183"/>
      <c r="S200" s="31"/>
    </row>
    <row r="201" spans="1:19" x14ac:dyDescent="0.45">
      <c r="A201" s="31"/>
      <c r="I201" s="42"/>
      <c r="J201" s="6"/>
      <c r="R201" s="183"/>
      <c r="S201" s="31"/>
    </row>
    <row r="202" spans="1:19" x14ac:dyDescent="0.45">
      <c r="A202" s="31"/>
      <c r="I202" s="42"/>
      <c r="J202" s="6"/>
      <c r="R202" s="183"/>
      <c r="S202" s="31"/>
    </row>
    <row r="203" spans="1:19" x14ac:dyDescent="0.45">
      <c r="A203" s="31"/>
      <c r="I203" s="42"/>
      <c r="J203" s="6"/>
      <c r="R203" s="183"/>
      <c r="S203" s="31"/>
    </row>
    <row r="204" spans="1:19" x14ac:dyDescent="0.45">
      <c r="A204" s="31"/>
      <c r="I204" s="42"/>
      <c r="J204" s="6"/>
      <c r="R204" s="183"/>
      <c r="S204" s="31"/>
    </row>
    <row r="205" spans="1:19" x14ac:dyDescent="0.45">
      <c r="A205" s="31"/>
      <c r="I205" s="42"/>
      <c r="J205" s="6"/>
      <c r="R205" s="183"/>
      <c r="S205" s="31"/>
    </row>
    <row r="206" spans="1:19" x14ac:dyDescent="0.45">
      <c r="A206" s="31"/>
      <c r="I206" s="42"/>
      <c r="J206" s="6"/>
      <c r="R206" s="183"/>
      <c r="S206" s="31"/>
    </row>
    <row r="207" spans="1:19" x14ac:dyDescent="0.45">
      <c r="A207" s="31"/>
      <c r="I207" s="42"/>
      <c r="J207" s="6"/>
      <c r="R207" s="183"/>
      <c r="S207" s="31"/>
    </row>
    <row r="208" spans="1:19" x14ac:dyDescent="0.45">
      <c r="A208" s="31"/>
      <c r="I208" s="42"/>
      <c r="J208" s="6"/>
      <c r="R208" s="183"/>
      <c r="S208" s="31"/>
    </row>
    <row r="209" spans="1:19" x14ac:dyDescent="0.45">
      <c r="A209" s="31"/>
      <c r="I209" s="42"/>
      <c r="J209" s="6"/>
      <c r="R209" s="183"/>
      <c r="S209" s="31"/>
    </row>
    <row r="210" spans="1:19" x14ac:dyDescent="0.45">
      <c r="A210" s="31"/>
      <c r="I210" s="42"/>
      <c r="J210" s="6"/>
      <c r="R210" s="183"/>
      <c r="S210" s="31"/>
    </row>
    <row r="211" spans="1:19" x14ac:dyDescent="0.45">
      <c r="A211" s="31"/>
      <c r="I211" s="42"/>
      <c r="J211" s="6"/>
      <c r="R211" s="183"/>
      <c r="S211" s="31"/>
    </row>
    <row r="212" spans="1:19" x14ac:dyDescent="0.45">
      <c r="A212" s="31"/>
      <c r="I212" s="42"/>
      <c r="J212" s="6"/>
      <c r="R212" s="183"/>
      <c r="S212" s="31"/>
    </row>
    <row r="213" spans="1:19" x14ac:dyDescent="0.45">
      <c r="A213" s="31"/>
      <c r="I213" s="42"/>
      <c r="J213" s="6"/>
      <c r="R213" s="183"/>
      <c r="S213" s="31"/>
    </row>
    <row r="214" spans="1:19" x14ac:dyDescent="0.45">
      <c r="A214" s="31"/>
      <c r="I214" s="42"/>
      <c r="J214" s="6"/>
      <c r="R214" s="183"/>
      <c r="S214" s="31"/>
    </row>
    <row r="215" spans="1:19" x14ac:dyDescent="0.45">
      <c r="A215" s="31"/>
      <c r="I215" s="42"/>
      <c r="J215" s="6"/>
      <c r="R215" s="183"/>
      <c r="S215" s="31"/>
    </row>
    <row r="216" spans="1:19" x14ac:dyDescent="0.45">
      <c r="A216" s="31"/>
      <c r="I216" s="42"/>
      <c r="J216" s="6"/>
      <c r="R216" s="183"/>
      <c r="S216" s="31"/>
    </row>
    <row r="217" spans="1:19" x14ac:dyDescent="0.45">
      <c r="A217" s="31"/>
      <c r="I217" s="42"/>
      <c r="J217" s="6"/>
      <c r="R217" s="183"/>
      <c r="S217" s="31"/>
    </row>
    <row r="218" spans="1:19" x14ac:dyDescent="0.45">
      <c r="A218" s="31"/>
      <c r="I218" s="42"/>
      <c r="J218" s="6"/>
      <c r="R218" s="183"/>
      <c r="S218" s="31"/>
    </row>
    <row r="219" spans="1:19" x14ac:dyDescent="0.45">
      <c r="A219" s="31"/>
      <c r="I219" s="42"/>
      <c r="J219" s="6"/>
      <c r="R219" s="183"/>
      <c r="S219" s="31"/>
    </row>
    <row r="220" spans="1:19" x14ac:dyDescent="0.45">
      <c r="A220" s="31"/>
      <c r="I220" s="42"/>
      <c r="J220" s="6"/>
      <c r="R220" s="183"/>
      <c r="S220" s="31"/>
    </row>
    <row r="221" spans="1:19" x14ac:dyDescent="0.45">
      <c r="A221" s="31"/>
      <c r="I221" s="42"/>
      <c r="J221" s="6"/>
      <c r="R221" s="183"/>
      <c r="S221" s="31"/>
    </row>
    <row r="222" spans="1:19" x14ac:dyDescent="0.45">
      <c r="A222" s="31"/>
      <c r="I222" s="42"/>
      <c r="J222" s="6"/>
      <c r="R222" s="183"/>
      <c r="S222" s="31"/>
    </row>
    <row r="223" spans="1:19" x14ac:dyDescent="0.45">
      <c r="A223" s="31"/>
      <c r="I223" s="42"/>
      <c r="J223" s="6"/>
      <c r="R223" s="183"/>
      <c r="S223" s="31"/>
    </row>
    <row r="224" spans="1:19" x14ac:dyDescent="0.45">
      <c r="A224" s="31"/>
      <c r="I224" s="42"/>
      <c r="J224" s="6"/>
      <c r="R224" s="183"/>
      <c r="S224" s="31"/>
    </row>
    <row r="225" spans="1:19" x14ac:dyDescent="0.45">
      <c r="A225" s="31"/>
      <c r="I225" s="42"/>
      <c r="J225" s="6"/>
      <c r="R225" s="183"/>
      <c r="S225" s="31"/>
    </row>
    <row r="226" spans="1:19" x14ac:dyDescent="0.45">
      <c r="A226" s="31"/>
      <c r="I226" s="42"/>
      <c r="J226" s="6"/>
      <c r="R226" s="183"/>
      <c r="S226" s="31"/>
    </row>
    <row r="227" spans="1:19" x14ac:dyDescent="0.45">
      <c r="A227" s="31"/>
      <c r="I227" s="42"/>
      <c r="J227" s="6"/>
      <c r="R227" s="183"/>
      <c r="S227" s="31"/>
    </row>
    <row r="228" spans="1:19" x14ac:dyDescent="0.45">
      <c r="A228" s="31"/>
      <c r="I228" s="42"/>
      <c r="J228" s="6"/>
      <c r="R228" s="183"/>
      <c r="S228" s="31"/>
    </row>
    <row r="229" spans="1:19" x14ac:dyDescent="0.45">
      <c r="A229" s="31"/>
      <c r="I229" s="42"/>
      <c r="J229" s="6"/>
      <c r="R229" s="183"/>
      <c r="S229" s="31"/>
    </row>
    <row r="230" spans="1:19" x14ac:dyDescent="0.45">
      <c r="A230" s="31"/>
      <c r="I230" s="42"/>
      <c r="J230" s="6"/>
      <c r="R230" s="183"/>
      <c r="S230" s="31"/>
    </row>
  </sheetData>
  <mergeCells count="6">
    <mergeCell ref="L3:S3"/>
    <mergeCell ref="T3:V3"/>
    <mergeCell ref="A3:A4"/>
    <mergeCell ref="C3:J3"/>
    <mergeCell ref="B3:B4"/>
    <mergeCell ref="K3:K4"/>
  </mergeCells>
  <pageMargins left="0" right="0" top="0.59055118110236227" bottom="0.19685039370078741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8"/>
  <sheetViews>
    <sheetView workbookViewId="0">
      <selection activeCell="E22" activeCellId="1" sqref="B9 E22"/>
    </sheetView>
  </sheetViews>
  <sheetFormatPr defaultColWidth="9.125" defaultRowHeight="21" x14ac:dyDescent="0.45"/>
  <cols>
    <col min="1" max="1" width="7.75" style="79" customWidth="1"/>
    <col min="2" max="2" width="47.75" style="79" customWidth="1"/>
    <col min="3" max="3" width="71" style="79" customWidth="1"/>
    <col min="4" max="16384" width="9.125" style="79"/>
  </cols>
  <sheetData>
    <row r="1" spans="1:3" x14ac:dyDescent="0.45">
      <c r="A1" s="259" t="s">
        <v>454</v>
      </c>
    </row>
    <row r="2" spans="1:3" x14ac:dyDescent="0.45">
      <c r="A2" s="79" t="s">
        <v>64</v>
      </c>
    </row>
    <row r="3" spans="1:3" s="148" customFormat="1" x14ac:dyDescent="0.45">
      <c r="A3" s="260" t="s">
        <v>31</v>
      </c>
      <c r="B3" s="121" t="s">
        <v>8</v>
      </c>
      <c r="C3" s="121" t="s">
        <v>28</v>
      </c>
    </row>
    <row r="4" spans="1:3" ht="231" x14ac:dyDescent="0.45">
      <c r="A4" s="261">
        <v>3</v>
      </c>
      <c r="B4" s="262" t="s">
        <v>134</v>
      </c>
      <c r="C4" s="263" t="s">
        <v>455</v>
      </c>
    </row>
    <row r="5" spans="1:3" ht="146.25" customHeight="1" x14ac:dyDescent="0.45">
      <c r="A5" s="261">
        <v>9</v>
      </c>
      <c r="B5" s="262" t="s">
        <v>139</v>
      </c>
      <c r="C5" s="264" t="s">
        <v>439</v>
      </c>
    </row>
    <row r="6" spans="1:3" ht="168" x14ac:dyDescent="0.45">
      <c r="A6" s="261">
        <v>10</v>
      </c>
      <c r="B6" s="265" t="s">
        <v>83</v>
      </c>
      <c r="C6" s="264" t="s">
        <v>394</v>
      </c>
    </row>
    <row r="7" spans="1:3" ht="124.5" customHeight="1" x14ac:dyDescent="0.45">
      <c r="A7" s="261">
        <v>12</v>
      </c>
      <c r="B7" s="262" t="s">
        <v>84</v>
      </c>
      <c r="C7" s="262" t="s">
        <v>440</v>
      </c>
    </row>
    <row r="8" spans="1:3" ht="168" x14ac:dyDescent="0.45">
      <c r="A8" s="261">
        <v>14</v>
      </c>
      <c r="B8" s="262" t="s">
        <v>85</v>
      </c>
      <c r="C8" s="262" t="s">
        <v>436</v>
      </c>
    </row>
  </sheetData>
  <pageMargins left="0.19685039370078741" right="0" top="0.59055118110236227" bottom="0.19685039370078741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6"/>
  <sheetViews>
    <sheetView workbookViewId="0">
      <pane xSplit="2" ySplit="5" topLeftCell="L6" activePane="bottomRight" state="frozen"/>
      <selection activeCell="E22" activeCellId="1" sqref="B9 E22"/>
      <selection pane="topRight" activeCell="E22" activeCellId="1" sqref="B9 E22"/>
      <selection pane="bottomLeft" activeCell="E22" activeCellId="1" sqref="B9 E22"/>
      <selection pane="bottomRight" activeCell="E22" activeCellId="1" sqref="B9 E22"/>
    </sheetView>
  </sheetViews>
  <sheetFormatPr defaultColWidth="9.125" defaultRowHeight="21" x14ac:dyDescent="0.45"/>
  <cols>
    <col min="1" max="1" width="4.625" style="265" customWidth="1"/>
    <col min="2" max="2" width="26.625" style="299" customWidth="1"/>
    <col min="3" max="6" width="11.625" style="79" customWidth="1"/>
    <col min="7" max="7" width="11.625" style="265" customWidth="1"/>
    <col min="8" max="8" width="7.625" style="79" customWidth="1"/>
    <col min="9" max="9" width="7.625" style="120" customWidth="1"/>
    <col min="10" max="10" width="11.625" style="266" customWidth="1"/>
    <col min="11" max="11" width="26.625" style="299" customWidth="1"/>
    <col min="12" max="15" width="11.625" style="79" customWidth="1"/>
    <col min="16" max="16" width="12.625" style="79" customWidth="1"/>
    <col min="17" max="17" width="7.625" style="148" customWidth="1"/>
    <col min="18" max="18" width="7.625" style="267" customWidth="1"/>
    <col min="19" max="19" width="11.625" style="266" customWidth="1"/>
    <col min="20" max="21" width="10.625" style="268" customWidth="1"/>
    <col min="22" max="22" width="12.625" style="268" customWidth="1"/>
    <col min="23" max="16384" width="9.125" style="79"/>
  </cols>
  <sheetData>
    <row r="1" spans="1:22" x14ac:dyDescent="0.45">
      <c r="A1" s="176" t="s">
        <v>456</v>
      </c>
    </row>
    <row r="2" spans="1:22" ht="21.75" thickBot="1" x14ac:dyDescent="0.5">
      <c r="J2" s="179"/>
      <c r="K2" s="219"/>
      <c r="S2" s="179"/>
      <c r="V2" s="269" t="s">
        <v>18</v>
      </c>
    </row>
    <row r="3" spans="1:22" ht="21.75" thickBot="1" x14ac:dyDescent="0.5">
      <c r="A3" s="450" t="s">
        <v>31</v>
      </c>
      <c r="B3" s="453" t="s">
        <v>65</v>
      </c>
      <c r="C3" s="452" t="s">
        <v>86</v>
      </c>
      <c r="D3" s="452"/>
      <c r="E3" s="452"/>
      <c r="F3" s="452"/>
      <c r="G3" s="452"/>
      <c r="H3" s="452"/>
      <c r="I3" s="452"/>
      <c r="J3" s="452"/>
      <c r="K3" s="455" t="s">
        <v>20</v>
      </c>
      <c r="L3" s="448" t="s">
        <v>331</v>
      </c>
      <c r="M3" s="445"/>
      <c r="N3" s="445"/>
      <c r="O3" s="445"/>
      <c r="P3" s="445"/>
      <c r="Q3" s="445"/>
      <c r="R3" s="445"/>
      <c r="S3" s="445"/>
      <c r="T3" s="449" t="s">
        <v>7</v>
      </c>
      <c r="U3" s="449"/>
      <c r="V3" s="449"/>
    </row>
    <row r="4" spans="1:22" s="137" customFormat="1" ht="42.75" thickBot="1" x14ac:dyDescent="0.25">
      <c r="A4" s="451"/>
      <c r="B4" s="454"/>
      <c r="C4" s="270" t="s">
        <v>39</v>
      </c>
      <c r="D4" s="271" t="s">
        <v>40</v>
      </c>
      <c r="E4" s="271" t="s">
        <v>458</v>
      </c>
      <c r="F4" s="271" t="s">
        <v>42</v>
      </c>
      <c r="G4" s="271" t="s">
        <v>459</v>
      </c>
      <c r="H4" s="272" t="s">
        <v>43</v>
      </c>
      <c r="I4" s="273" t="s">
        <v>44</v>
      </c>
      <c r="J4" s="274" t="s">
        <v>460</v>
      </c>
      <c r="K4" s="455"/>
      <c r="L4" s="270" t="s">
        <v>9</v>
      </c>
      <c r="M4" s="271" t="s">
        <v>10</v>
      </c>
      <c r="N4" s="271" t="s">
        <v>3</v>
      </c>
      <c r="O4" s="271" t="s">
        <v>11</v>
      </c>
      <c r="P4" s="271" t="s">
        <v>12</v>
      </c>
      <c r="Q4" s="272" t="s">
        <v>13</v>
      </c>
      <c r="R4" s="273" t="s">
        <v>14</v>
      </c>
      <c r="S4" s="223" t="s">
        <v>22</v>
      </c>
      <c r="T4" s="275" t="s">
        <v>46</v>
      </c>
      <c r="U4" s="276" t="s">
        <v>457</v>
      </c>
      <c r="V4" s="277" t="s">
        <v>30</v>
      </c>
    </row>
    <row r="5" spans="1:22" x14ac:dyDescent="0.45">
      <c r="A5" s="278"/>
      <c r="B5" s="300" t="s">
        <v>38</v>
      </c>
      <c r="C5" s="279">
        <f>SUM(C6:C2024)</f>
        <v>544955002.22113359</v>
      </c>
      <c r="D5" s="279">
        <f>SUM(D6:D2024)</f>
        <v>0</v>
      </c>
      <c r="E5" s="279">
        <f>SUM(E6:E2024)</f>
        <v>41536516.394005738</v>
      </c>
      <c r="F5" s="279">
        <f>SUM(F6:F2024)</f>
        <v>48646016.913879067</v>
      </c>
      <c r="G5" s="280">
        <f>SUM(G6:G2024)</f>
        <v>635137535.52901852</v>
      </c>
      <c r="H5" s="281"/>
      <c r="I5" s="282"/>
      <c r="J5" s="283"/>
      <c r="K5" s="301" t="s">
        <v>12</v>
      </c>
      <c r="L5" s="279">
        <f>SUM(L6:L2024)</f>
        <v>524085518.48000008</v>
      </c>
      <c r="M5" s="279">
        <f>SUM(M6:M2024)</f>
        <v>0</v>
      </c>
      <c r="N5" s="279">
        <f>SUM(N6:N2024)</f>
        <v>36483816.979999997</v>
      </c>
      <c r="O5" s="279">
        <f>SUM(O6:O2024)</f>
        <v>66464960.469999991</v>
      </c>
      <c r="P5" s="279">
        <f>SUM(P6:P2024)</f>
        <v>627034295.92999983</v>
      </c>
      <c r="Q5" s="281"/>
      <c r="R5" s="282"/>
      <c r="S5" s="283"/>
      <c r="T5" s="284"/>
      <c r="U5" s="285"/>
      <c r="V5" s="286"/>
    </row>
    <row r="6" spans="1:22" s="265" customFormat="1" ht="42" x14ac:dyDescent="0.2">
      <c r="A6" s="261">
        <v>1</v>
      </c>
      <c r="B6" s="292" t="s">
        <v>144</v>
      </c>
      <c r="C6" s="287">
        <v>54013702.96734792</v>
      </c>
      <c r="D6" s="288">
        <v>0</v>
      </c>
      <c r="E6" s="287">
        <v>5740766.9048801558</v>
      </c>
      <c r="F6" s="287">
        <v>2195046.5285457033</v>
      </c>
      <c r="G6" s="289">
        <f>SUM(C6:F6)</f>
        <v>61949516.400773779</v>
      </c>
      <c r="H6" s="290">
        <v>20</v>
      </c>
      <c r="I6" s="291" t="s">
        <v>15</v>
      </c>
      <c r="J6" s="289">
        <f>G6/H6</f>
        <v>3097475.8200386888</v>
      </c>
      <c r="K6" s="292" t="s">
        <v>144</v>
      </c>
      <c r="L6" s="287">
        <v>49119291.906324022</v>
      </c>
      <c r="M6" s="288">
        <v>0</v>
      </c>
      <c r="N6" s="287">
        <v>4750821.9893464185</v>
      </c>
      <c r="O6" s="287">
        <v>2497323.8250208553</v>
      </c>
      <c r="P6" s="289">
        <f>SUM(L6:O6)</f>
        <v>56367437.720691301</v>
      </c>
      <c r="Q6" s="290">
        <v>20</v>
      </c>
      <c r="R6" s="293" t="s">
        <v>15</v>
      </c>
      <c r="S6" s="289">
        <f>P6/Q6</f>
        <v>2818371.886034565</v>
      </c>
      <c r="T6" s="294">
        <f t="shared" ref="T6:U36" si="0">IF(G6=0,0,(P6-G6)/G6)*100</f>
        <v>-9.0106896783019188</v>
      </c>
      <c r="U6" s="294">
        <f t="shared" si="0"/>
        <v>0</v>
      </c>
      <c r="V6" s="294">
        <f>IF(J6=0,0,(S6-J6)/J6)*100</f>
        <v>-9.010689678301917</v>
      </c>
    </row>
    <row r="7" spans="1:22" s="265" customFormat="1" x14ac:dyDescent="0.2">
      <c r="A7" s="261">
        <v>2</v>
      </c>
      <c r="B7" s="292" t="s">
        <v>145</v>
      </c>
      <c r="C7" s="287">
        <v>57381076.109350167</v>
      </c>
      <c r="D7" s="288">
        <v>0</v>
      </c>
      <c r="E7" s="287">
        <v>5325232.9076595418</v>
      </c>
      <c r="F7" s="287">
        <v>1687568.0696527681</v>
      </c>
      <c r="G7" s="289">
        <f t="shared" ref="G7:G35" si="1">SUM(C7:F7)</f>
        <v>64393877.086662471</v>
      </c>
      <c r="H7" s="290">
        <v>15</v>
      </c>
      <c r="I7" s="291" t="s">
        <v>15</v>
      </c>
      <c r="J7" s="289">
        <f t="shared" ref="J7:J34" si="2">G7/H7</f>
        <v>4292925.1391108315</v>
      </c>
      <c r="K7" s="292" t="s">
        <v>145</v>
      </c>
      <c r="L7" s="287">
        <v>56985771.340836219</v>
      </c>
      <c r="M7" s="288">
        <v>0</v>
      </c>
      <c r="N7" s="287">
        <v>4083580.9557979787</v>
      </c>
      <c r="O7" s="287">
        <v>4268113.6222676151</v>
      </c>
      <c r="P7" s="289">
        <f t="shared" ref="P7:P34" si="3">SUM(L7:O7)</f>
        <v>65337465.918901816</v>
      </c>
      <c r="Q7" s="290">
        <v>15</v>
      </c>
      <c r="R7" s="293" t="s">
        <v>15</v>
      </c>
      <c r="S7" s="289">
        <f t="shared" ref="S7:S34" si="4">P7/Q7</f>
        <v>4355831.0612601209</v>
      </c>
      <c r="T7" s="294">
        <f t="shared" si="0"/>
        <v>1.4653393690978498</v>
      </c>
      <c r="U7" s="294">
        <f t="shared" si="0"/>
        <v>0</v>
      </c>
      <c r="V7" s="294">
        <f t="shared" ref="V7:V34" si="5">IF(J7=0,0,(S7-J7)/J7)*100</f>
        <v>1.465339369097844</v>
      </c>
    </row>
    <row r="8" spans="1:22" s="265" customFormat="1" ht="42" x14ac:dyDescent="0.2">
      <c r="A8" s="261">
        <v>3</v>
      </c>
      <c r="B8" s="292" t="s">
        <v>146</v>
      </c>
      <c r="C8" s="287">
        <v>17733929.096717756</v>
      </c>
      <c r="D8" s="288">
        <v>0</v>
      </c>
      <c r="E8" s="287">
        <v>1642232.9671986857</v>
      </c>
      <c r="F8" s="287">
        <v>474675.8241133797</v>
      </c>
      <c r="G8" s="289">
        <f t="shared" si="1"/>
        <v>19850837.888029821</v>
      </c>
      <c r="H8" s="290">
        <v>2</v>
      </c>
      <c r="I8" s="291" t="s">
        <v>15</v>
      </c>
      <c r="J8" s="289">
        <f t="shared" si="2"/>
        <v>9925418.9440149106</v>
      </c>
      <c r="K8" s="292" t="s">
        <v>146</v>
      </c>
      <c r="L8" s="287">
        <v>12811284.625345141</v>
      </c>
      <c r="M8" s="288">
        <v>0</v>
      </c>
      <c r="N8" s="287">
        <v>1624298.5936472651</v>
      </c>
      <c r="O8" s="287">
        <v>710296.42082994885</v>
      </c>
      <c r="P8" s="289">
        <f t="shared" si="3"/>
        <v>15145879.639822355</v>
      </c>
      <c r="Q8" s="290">
        <v>2</v>
      </c>
      <c r="R8" s="293" t="s">
        <v>15</v>
      </c>
      <c r="S8" s="289">
        <f t="shared" si="4"/>
        <v>7572939.8199111773</v>
      </c>
      <c r="T8" s="294">
        <f t="shared" si="0"/>
        <v>-23.701559978204173</v>
      </c>
      <c r="U8" s="294">
        <f t="shared" si="0"/>
        <v>0</v>
      </c>
      <c r="V8" s="294">
        <f t="shared" si="5"/>
        <v>-23.701559978204173</v>
      </c>
    </row>
    <row r="9" spans="1:22" s="265" customFormat="1" ht="42" x14ac:dyDescent="0.2">
      <c r="A9" s="261">
        <v>4</v>
      </c>
      <c r="B9" s="292" t="s">
        <v>147</v>
      </c>
      <c r="C9" s="287">
        <v>167607270.7270579</v>
      </c>
      <c r="D9" s="288">
        <v>0</v>
      </c>
      <c r="E9" s="287">
        <v>11389433.627369283</v>
      </c>
      <c r="F9" s="287">
        <v>30950529.399748635</v>
      </c>
      <c r="G9" s="289">
        <f t="shared" si="1"/>
        <v>209947233.75417581</v>
      </c>
      <c r="H9" s="290">
        <v>5</v>
      </c>
      <c r="I9" s="291" t="s">
        <v>15</v>
      </c>
      <c r="J9" s="289">
        <f t="shared" si="2"/>
        <v>41989446.750835165</v>
      </c>
      <c r="K9" s="292" t="s">
        <v>147</v>
      </c>
      <c r="L9" s="287">
        <v>133989280.13565306</v>
      </c>
      <c r="M9" s="288">
        <v>0</v>
      </c>
      <c r="N9" s="287">
        <v>8508696.0379887484</v>
      </c>
      <c r="O9" s="287">
        <v>33451444.144363012</v>
      </c>
      <c r="P9" s="289">
        <f t="shared" si="3"/>
        <v>175949420.31800482</v>
      </c>
      <c r="Q9" s="290">
        <v>5</v>
      </c>
      <c r="R9" s="293" t="s">
        <v>15</v>
      </c>
      <c r="S9" s="289">
        <f t="shared" si="4"/>
        <v>35189884.063600965</v>
      </c>
      <c r="T9" s="294">
        <f t="shared" si="0"/>
        <v>-16.193503876301865</v>
      </c>
      <c r="U9" s="294">
        <f t="shared" si="0"/>
        <v>0</v>
      </c>
      <c r="V9" s="294">
        <f t="shared" si="5"/>
        <v>-16.193503876301865</v>
      </c>
    </row>
    <row r="10" spans="1:22" s="265" customFormat="1" ht="42" x14ac:dyDescent="0.2">
      <c r="A10" s="261">
        <v>5</v>
      </c>
      <c r="B10" s="292" t="s">
        <v>148</v>
      </c>
      <c r="C10" s="287">
        <v>85322246.842864245</v>
      </c>
      <c r="D10" s="288">
        <v>0</v>
      </c>
      <c r="E10" s="287">
        <v>5668720.7935645496</v>
      </c>
      <c r="F10" s="287">
        <v>4997204.3183069527</v>
      </c>
      <c r="G10" s="289">
        <f t="shared" si="1"/>
        <v>95988171.954735741</v>
      </c>
      <c r="H10" s="290">
        <v>5</v>
      </c>
      <c r="I10" s="291" t="s">
        <v>15</v>
      </c>
      <c r="J10" s="289">
        <f t="shared" si="2"/>
        <v>19197634.390947148</v>
      </c>
      <c r="K10" s="292" t="s">
        <v>148</v>
      </c>
      <c r="L10" s="287">
        <v>74640182.603855133</v>
      </c>
      <c r="M10" s="288">
        <v>0</v>
      </c>
      <c r="N10" s="287">
        <v>4639891.7677630605</v>
      </c>
      <c r="O10" s="287">
        <v>5379463.4111322435</v>
      </c>
      <c r="P10" s="289">
        <f t="shared" si="3"/>
        <v>84659537.782750443</v>
      </c>
      <c r="Q10" s="290">
        <v>5</v>
      </c>
      <c r="R10" s="293" t="s">
        <v>15</v>
      </c>
      <c r="S10" s="289">
        <f t="shared" si="4"/>
        <v>16931907.556550089</v>
      </c>
      <c r="T10" s="294">
        <f t="shared" si="0"/>
        <v>-11.802114720267241</v>
      </c>
      <c r="U10" s="294">
        <f t="shared" si="0"/>
        <v>0</v>
      </c>
      <c r="V10" s="294">
        <f t="shared" si="5"/>
        <v>-11.802114720267237</v>
      </c>
    </row>
    <row r="11" spans="1:22" s="265" customFormat="1" ht="42" x14ac:dyDescent="0.2">
      <c r="A11" s="261">
        <v>6</v>
      </c>
      <c r="B11" s="292" t="s">
        <v>149</v>
      </c>
      <c r="C11" s="287">
        <v>47542071.066297568</v>
      </c>
      <c r="D11" s="288">
        <v>0</v>
      </c>
      <c r="E11" s="287">
        <v>3415265.2694824678</v>
      </c>
      <c r="F11" s="287">
        <v>2009707.3990069511</v>
      </c>
      <c r="G11" s="289">
        <f t="shared" si="1"/>
        <v>52967043.734786987</v>
      </c>
      <c r="H11" s="290">
        <v>37</v>
      </c>
      <c r="I11" s="291" t="s">
        <v>15</v>
      </c>
      <c r="J11" s="289">
        <f t="shared" si="2"/>
        <v>1431541.7225618104</v>
      </c>
      <c r="K11" s="292" t="s">
        <v>149</v>
      </c>
      <c r="L11" s="287">
        <v>39100961.718740925</v>
      </c>
      <c r="M11" s="288">
        <v>0</v>
      </c>
      <c r="N11" s="287">
        <v>2467704.6229584264</v>
      </c>
      <c r="O11" s="287">
        <v>4063404.2872439702</v>
      </c>
      <c r="P11" s="289">
        <f t="shared" si="3"/>
        <v>45632070.628943324</v>
      </c>
      <c r="Q11" s="290">
        <v>32</v>
      </c>
      <c r="R11" s="293" t="s">
        <v>15</v>
      </c>
      <c r="S11" s="289">
        <f t="shared" si="4"/>
        <v>1426002.2071544789</v>
      </c>
      <c r="T11" s="294">
        <f t="shared" si="0"/>
        <v>-13.848182924028848</v>
      </c>
      <c r="U11" s="294">
        <f t="shared" si="0"/>
        <v>-13.513513513513514</v>
      </c>
      <c r="V11" s="294">
        <f t="shared" si="5"/>
        <v>-0.38696150590835038</v>
      </c>
    </row>
    <row r="12" spans="1:22" s="265" customFormat="1" ht="42" x14ac:dyDescent="0.2">
      <c r="A12" s="261">
        <v>7</v>
      </c>
      <c r="B12" s="292" t="s">
        <v>395</v>
      </c>
      <c r="C12" s="287">
        <v>18282681.024464607</v>
      </c>
      <c r="D12" s="288">
        <v>0</v>
      </c>
      <c r="E12" s="287">
        <v>1246726.4808160006</v>
      </c>
      <c r="F12" s="287">
        <v>1036567.1570300718</v>
      </c>
      <c r="G12" s="289">
        <f t="shared" si="1"/>
        <v>20565974.662310679</v>
      </c>
      <c r="H12" s="290">
        <v>1</v>
      </c>
      <c r="I12" s="291" t="s">
        <v>15</v>
      </c>
      <c r="J12" s="289">
        <f t="shared" si="2"/>
        <v>20565974.662310679</v>
      </c>
      <c r="K12" s="292"/>
      <c r="L12" s="287"/>
      <c r="M12" s="288"/>
      <c r="N12" s="287"/>
      <c r="O12" s="287"/>
      <c r="P12" s="289">
        <f t="shared" si="3"/>
        <v>0</v>
      </c>
      <c r="Q12" s="290"/>
      <c r="R12" s="293"/>
      <c r="S12" s="289" t="e">
        <f t="shared" si="4"/>
        <v>#DIV/0!</v>
      </c>
      <c r="T12" s="294">
        <f t="shared" si="0"/>
        <v>-100</v>
      </c>
      <c r="U12" s="294"/>
      <c r="V12" s="294" t="e">
        <f t="shared" si="5"/>
        <v>#DIV/0!</v>
      </c>
    </row>
    <row r="13" spans="1:22" s="265" customFormat="1" ht="42" x14ac:dyDescent="0.2">
      <c r="A13" s="261">
        <v>8</v>
      </c>
      <c r="B13" s="292" t="s">
        <v>316</v>
      </c>
      <c r="C13" s="287">
        <v>15775773.654337604</v>
      </c>
      <c r="D13" s="288">
        <v>0</v>
      </c>
      <c r="E13" s="287">
        <v>1055156.6598853921</v>
      </c>
      <c r="F13" s="287">
        <v>1247171.3206114396</v>
      </c>
      <c r="G13" s="289">
        <f t="shared" si="1"/>
        <v>18078101.634834435</v>
      </c>
      <c r="H13" s="290">
        <v>882</v>
      </c>
      <c r="I13" s="291" t="s">
        <v>283</v>
      </c>
      <c r="J13" s="289">
        <f t="shared" si="2"/>
        <v>20496.71387169437</v>
      </c>
      <c r="K13" s="292"/>
      <c r="L13" s="287"/>
      <c r="M13" s="288"/>
      <c r="N13" s="287"/>
      <c r="O13" s="287"/>
      <c r="P13" s="289">
        <f t="shared" si="3"/>
        <v>0</v>
      </c>
      <c r="Q13" s="290"/>
      <c r="R13" s="293"/>
      <c r="S13" s="289" t="e">
        <f t="shared" si="4"/>
        <v>#DIV/0!</v>
      </c>
      <c r="T13" s="294">
        <f t="shared" si="0"/>
        <v>-100</v>
      </c>
      <c r="U13" s="294"/>
      <c r="V13" s="294" t="e">
        <f t="shared" si="5"/>
        <v>#DIV/0!</v>
      </c>
    </row>
    <row r="14" spans="1:22" s="265" customFormat="1" ht="42" x14ac:dyDescent="0.2">
      <c r="A14" s="261">
        <v>9</v>
      </c>
      <c r="B14" s="292" t="s">
        <v>183</v>
      </c>
      <c r="C14" s="287">
        <v>18129495.884511128</v>
      </c>
      <c r="D14" s="288">
        <v>0</v>
      </c>
      <c r="E14" s="287">
        <v>1277671.6218042648</v>
      </c>
      <c r="F14" s="287">
        <v>929903.85158767959</v>
      </c>
      <c r="G14" s="289">
        <f t="shared" si="1"/>
        <v>20337071.357903071</v>
      </c>
      <c r="H14" s="290">
        <v>1</v>
      </c>
      <c r="I14" s="291" t="s">
        <v>15</v>
      </c>
      <c r="J14" s="289">
        <f t="shared" si="2"/>
        <v>20337071.357903071</v>
      </c>
      <c r="K14" s="292"/>
      <c r="L14" s="287"/>
      <c r="M14" s="288"/>
      <c r="N14" s="287"/>
      <c r="O14" s="287"/>
      <c r="P14" s="289">
        <f t="shared" si="3"/>
        <v>0</v>
      </c>
      <c r="Q14" s="290"/>
      <c r="R14" s="293"/>
      <c r="S14" s="289" t="e">
        <f t="shared" si="4"/>
        <v>#DIV/0!</v>
      </c>
      <c r="T14" s="294">
        <f t="shared" si="0"/>
        <v>-100</v>
      </c>
      <c r="U14" s="294"/>
      <c r="V14" s="294" t="e">
        <f t="shared" si="5"/>
        <v>#DIV/0!</v>
      </c>
    </row>
    <row r="15" spans="1:22" s="265" customFormat="1" ht="42" x14ac:dyDescent="0.2">
      <c r="A15" s="261">
        <v>10</v>
      </c>
      <c r="B15" s="292" t="s">
        <v>184</v>
      </c>
      <c r="C15" s="287">
        <v>1126189.057593215</v>
      </c>
      <c r="D15" s="288">
        <v>0</v>
      </c>
      <c r="E15" s="287">
        <v>80901.70009433775</v>
      </c>
      <c r="F15" s="287">
        <v>47606.476347434589</v>
      </c>
      <c r="G15" s="289">
        <f t="shared" si="1"/>
        <v>1254697.2340349874</v>
      </c>
      <c r="H15" s="290">
        <v>1</v>
      </c>
      <c r="I15" s="291" t="s">
        <v>15</v>
      </c>
      <c r="J15" s="289">
        <f t="shared" si="2"/>
        <v>1254697.2340349874</v>
      </c>
      <c r="K15" s="292"/>
      <c r="L15" s="287"/>
      <c r="M15" s="288"/>
      <c r="N15" s="287"/>
      <c r="O15" s="287"/>
      <c r="P15" s="289">
        <f t="shared" si="3"/>
        <v>0</v>
      </c>
      <c r="Q15" s="290"/>
      <c r="R15" s="293"/>
      <c r="S15" s="289" t="e">
        <f t="shared" si="4"/>
        <v>#DIV/0!</v>
      </c>
      <c r="T15" s="294">
        <f t="shared" si="0"/>
        <v>-100</v>
      </c>
      <c r="U15" s="294"/>
      <c r="V15" s="294" t="e">
        <f t="shared" si="5"/>
        <v>#DIV/0!</v>
      </c>
    </row>
    <row r="16" spans="1:22" s="265" customFormat="1" ht="42" x14ac:dyDescent="0.2">
      <c r="A16" s="261">
        <v>11</v>
      </c>
      <c r="B16" s="292" t="s">
        <v>185</v>
      </c>
      <c r="C16" s="287">
        <v>5939914.1659754599</v>
      </c>
      <c r="D16" s="288">
        <v>0</v>
      </c>
      <c r="E16" s="287">
        <v>400112.67114190478</v>
      </c>
      <c r="F16" s="287">
        <v>331374.88756731874</v>
      </c>
      <c r="G16" s="289">
        <f t="shared" si="1"/>
        <v>6671401.7246846836</v>
      </c>
      <c r="H16" s="290">
        <v>1</v>
      </c>
      <c r="I16" s="291" t="s">
        <v>15</v>
      </c>
      <c r="J16" s="289">
        <f t="shared" si="2"/>
        <v>6671401.7246846836</v>
      </c>
      <c r="K16" s="292"/>
      <c r="L16" s="287"/>
      <c r="M16" s="288"/>
      <c r="N16" s="287"/>
      <c r="O16" s="287"/>
      <c r="P16" s="289">
        <f t="shared" si="3"/>
        <v>0</v>
      </c>
      <c r="Q16" s="290"/>
      <c r="R16" s="293"/>
      <c r="S16" s="289" t="e">
        <f t="shared" si="4"/>
        <v>#DIV/0!</v>
      </c>
      <c r="T16" s="294">
        <f t="shared" si="0"/>
        <v>-100</v>
      </c>
      <c r="U16" s="294"/>
      <c r="V16" s="294" t="e">
        <f t="shared" si="5"/>
        <v>#DIV/0!</v>
      </c>
    </row>
    <row r="17" spans="1:22" s="265" customFormat="1" x14ac:dyDescent="0.2">
      <c r="A17" s="261">
        <v>12</v>
      </c>
      <c r="B17" s="292" t="s">
        <v>181</v>
      </c>
      <c r="C17" s="287">
        <v>18099347.81339597</v>
      </c>
      <c r="D17" s="288">
        <v>0</v>
      </c>
      <c r="E17" s="287">
        <v>1295202.2437533683</v>
      </c>
      <c r="F17" s="287">
        <v>962176.24792121095</v>
      </c>
      <c r="G17" s="289">
        <f t="shared" si="1"/>
        <v>20356726.305070549</v>
      </c>
      <c r="H17" s="290">
        <v>1</v>
      </c>
      <c r="I17" s="291" t="s">
        <v>15</v>
      </c>
      <c r="J17" s="289">
        <f t="shared" si="2"/>
        <v>20356726.305070549</v>
      </c>
      <c r="K17" s="292"/>
      <c r="L17" s="287"/>
      <c r="M17" s="288"/>
      <c r="N17" s="287"/>
      <c r="O17" s="287"/>
      <c r="P17" s="289">
        <f t="shared" si="3"/>
        <v>0</v>
      </c>
      <c r="Q17" s="290"/>
      <c r="R17" s="293"/>
      <c r="S17" s="289" t="e">
        <f t="shared" si="4"/>
        <v>#DIV/0!</v>
      </c>
      <c r="T17" s="294">
        <f t="shared" si="0"/>
        <v>-100</v>
      </c>
      <c r="U17" s="294"/>
      <c r="V17" s="294" t="e">
        <f t="shared" si="5"/>
        <v>#DIV/0!</v>
      </c>
    </row>
    <row r="18" spans="1:22" s="265" customFormat="1" x14ac:dyDescent="0.2">
      <c r="A18" s="261">
        <v>13</v>
      </c>
      <c r="B18" s="292" t="s">
        <v>396</v>
      </c>
      <c r="C18" s="287">
        <v>38001303.811220057</v>
      </c>
      <c r="D18" s="288">
        <v>0</v>
      </c>
      <c r="E18" s="287">
        <v>2999092.5463557807</v>
      </c>
      <c r="F18" s="287">
        <v>1776485.4334395251</v>
      </c>
      <c r="G18" s="289">
        <f t="shared" si="1"/>
        <v>42776881.791015364</v>
      </c>
      <c r="H18" s="290">
        <v>2</v>
      </c>
      <c r="I18" s="291" t="s">
        <v>122</v>
      </c>
      <c r="J18" s="289">
        <f t="shared" si="2"/>
        <v>21388440.895507682</v>
      </c>
      <c r="K18" s="292"/>
      <c r="L18" s="287"/>
      <c r="M18" s="288"/>
      <c r="N18" s="287"/>
      <c r="O18" s="287"/>
      <c r="P18" s="289">
        <f t="shared" si="3"/>
        <v>0</v>
      </c>
      <c r="Q18" s="290"/>
      <c r="R18" s="293"/>
      <c r="S18" s="289" t="e">
        <f t="shared" si="4"/>
        <v>#DIV/0!</v>
      </c>
      <c r="T18" s="294">
        <f t="shared" si="0"/>
        <v>-100</v>
      </c>
      <c r="U18" s="294"/>
      <c r="V18" s="294" t="e">
        <f t="shared" si="5"/>
        <v>#DIV/0!</v>
      </c>
    </row>
    <row r="19" spans="1:22" s="265" customFormat="1" ht="63" x14ac:dyDescent="0.2">
      <c r="A19" s="261">
        <v>14</v>
      </c>
      <c r="B19" s="292"/>
      <c r="C19" s="287"/>
      <c r="D19" s="288"/>
      <c r="E19" s="287"/>
      <c r="F19" s="287"/>
      <c r="G19" s="289">
        <f t="shared" si="1"/>
        <v>0</v>
      </c>
      <c r="H19" s="293"/>
      <c r="I19" s="291"/>
      <c r="J19" s="289" t="e">
        <f t="shared" si="2"/>
        <v>#DIV/0!</v>
      </c>
      <c r="K19" s="292" t="s">
        <v>397</v>
      </c>
      <c r="L19" s="287">
        <v>19526559.898431465</v>
      </c>
      <c r="M19" s="288">
        <v>0</v>
      </c>
      <c r="N19" s="287">
        <v>1252762.9528444163</v>
      </c>
      <c r="O19" s="287">
        <v>2067748.8973729874</v>
      </c>
      <c r="P19" s="289">
        <f t="shared" si="3"/>
        <v>22847071.748648867</v>
      </c>
      <c r="Q19" s="290">
        <v>1</v>
      </c>
      <c r="R19" s="293" t="s">
        <v>15</v>
      </c>
      <c r="S19" s="289">
        <f t="shared" si="4"/>
        <v>22847071.748648867</v>
      </c>
      <c r="T19" s="294">
        <f t="shared" si="0"/>
        <v>0</v>
      </c>
      <c r="U19" s="294"/>
      <c r="V19" s="294" t="e">
        <f t="shared" si="5"/>
        <v>#DIV/0!</v>
      </c>
    </row>
    <row r="20" spans="1:22" s="265" customFormat="1" ht="42" x14ac:dyDescent="0.2">
      <c r="A20" s="261">
        <v>15</v>
      </c>
      <c r="B20" s="292"/>
      <c r="C20" s="287"/>
      <c r="D20" s="288"/>
      <c r="E20" s="287"/>
      <c r="F20" s="287"/>
      <c r="G20" s="289">
        <f t="shared" si="1"/>
        <v>0</v>
      </c>
      <c r="H20" s="293"/>
      <c r="I20" s="291"/>
      <c r="J20" s="289" t="e">
        <f t="shared" si="2"/>
        <v>#DIV/0!</v>
      </c>
      <c r="K20" s="292" t="s">
        <v>183</v>
      </c>
      <c r="L20" s="287">
        <v>10288061.069977123</v>
      </c>
      <c r="M20" s="288">
        <v>0</v>
      </c>
      <c r="N20" s="287">
        <v>642763.49894866103</v>
      </c>
      <c r="O20" s="287">
        <v>849769.46006230416</v>
      </c>
      <c r="P20" s="289">
        <f t="shared" si="3"/>
        <v>11780594.028988089</v>
      </c>
      <c r="Q20" s="290">
        <v>1</v>
      </c>
      <c r="R20" s="293" t="s">
        <v>15</v>
      </c>
      <c r="S20" s="289">
        <f t="shared" si="4"/>
        <v>11780594.028988089</v>
      </c>
      <c r="T20" s="294">
        <f t="shared" si="0"/>
        <v>0</v>
      </c>
      <c r="U20" s="294"/>
      <c r="V20" s="294" t="e">
        <f t="shared" si="5"/>
        <v>#DIV/0!</v>
      </c>
    </row>
    <row r="21" spans="1:22" s="265" customFormat="1" ht="42" x14ac:dyDescent="0.2">
      <c r="A21" s="261">
        <v>16</v>
      </c>
      <c r="B21" s="292"/>
      <c r="C21" s="287"/>
      <c r="D21" s="288"/>
      <c r="E21" s="287"/>
      <c r="F21" s="287"/>
      <c r="G21" s="289">
        <f t="shared" si="1"/>
        <v>0</v>
      </c>
      <c r="H21" s="293"/>
      <c r="I21" s="291"/>
      <c r="J21" s="289" t="e">
        <f t="shared" si="2"/>
        <v>#DIV/0!</v>
      </c>
      <c r="K21" s="292" t="s">
        <v>398</v>
      </c>
      <c r="L21" s="287">
        <v>4810196.4917056365</v>
      </c>
      <c r="M21" s="288">
        <v>0</v>
      </c>
      <c r="N21" s="287">
        <v>301400.53281024285</v>
      </c>
      <c r="O21" s="287">
        <v>662522.72239031666</v>
      </c>
      <c r="P21" s="289">
        <f t="shared" si="3"/>
        <v>5774119.7469061958</v>
      </c>
      <c r="Q21" s="290">
        <v>1</v>
      </c>
      <c r="R21" s="293" t="s">
        <v>15</v>
      </c>
      <c r="S21" s="289">
        <f t="shared" si="4"/>
        <v>5774119.7469061958</v>
      </c>
      <c r="T21" s="294">
        <f t="shared" si="0"/>
        <v>0</v>
      </c>
      <c r="U21" s="294"/>
      <c r="V21" s="294" t="e">
        <f t="shared" si="5"/>
        <v>#DIV/0!</v>
      </c>
    </row>
    <row r="22" spans="1:22" s="265" customFormat="1" ht="63" x14ac:dyDescent="0.2">
      <c r="A22" s="261">
        <v>17</v>
      </c>
      <c r="B22" s="292"/>
      <c r="C22" s="287"/>
      <c r="D22" s="288"/>
      <c r="E22" s="287"/>
      <c r="F22" s="287"/>
      <c r="G22" s="289">
        <f t="shared" si="1"/>
        <v>0</v>
      </c>
      <c r="H22" s="293"/>
      <c r="I22" s="291"/>
      <c r="J22" s="289" t="e">
        <f t="shared" si="2"/>
        <v>#DIV/0!</v>
      </c>
      <c r="K22" s="292" t="s">
        <v>308</v>
      </c>
      <c r="L22" s="287">
        <v>14060068.648458546</v>
      </c>
      <c r="M22" s="288">
        <v>0</v>
      </c>
      <c r="N22" s="287">
        <v>1007539.7282358697</v>
      </c>
      <c r="O22" s="287">
        <v>1053069.3735736161</v>
      </c>
      <c r="P22" s="289">
        <f t="shared" si="3"/>
        <v>16120677.750268031</v>
      </c>
      <c r="Q22" s="290">
        <v>1</v>
      </c>
      <c r="R22" s="293" t="s">
        <v>15</v>
      </c>
      <c r="S22" s="289">
        <f t="shared" si="4"/>
        <v>16120677.750268031</v>
      </c>
      <c r="T22" s="294">
        <f t="shared" si="0"/>
        <v>0</v>
      </c>
      <c r="U22" s="294"/>
      <c r="V22" s="294" t="e">
        <f t="shared" si="5"/>
        <v>#DIV/0!</v>
      </c>
    </row>
    <row r="23" spans="1:22" s="265" customFormat="1" ht="42" x14ac:dyDescent="0.2">
      <c r="A23" s="261">
        <v>18</v>
      </c>
      <c r="B23" s="292"/>
      <c r="C23" s="287"/>
      <c r="D23" s="288"/>
      <c r="E23" s="287"/>
      <c r="F23" s="287"/>
      <c r="G23" s="289">
        <f t="shared" si="1"/>
        <v>0</v>
      </c>
      <c r="H23" s="293"/>
      <c r="I23" s="291"/>
      <c r="J23" s="289" t="e">
        <f t="shared" si="2"/>
        <v>#DIV/0!</v>
      </c>
      <c r="K23" s="292" t="s">
        <v>372</v>
      </c>
      <c r="L23" s="287">
        <v>16614728.901203031</v>
      </c>
      <c r="M23" s="288">
        <v>0</v>
      </c>
      <c r="N23" s="287">
        <v>1083036.9523317534</v>
      </c>
      <c r="O23" s="287">
        <v>1114959.4186439023</v>
      </c>
      <c r="P23" s="289">
        <f t="shared" si="3"/>
        <v>18812725.272178687</v>
      </c>
      <c r="Q23" s="290">
        <v>4</v>
      </c>
      <c r="R23" s="293" t="s">
        <v>16</v>
      </c>
      <c r="S23" s="289">
        <f t="shared" si="4"/>
        <v>4703181.3180446718</v>
      </c>
      <c r="T23" s="294">
        <f t="shared" si="0"/>
        <v>0</v>
      </c>
      <c r="U23" s="294"/>
      <c r="V23" s="294" t="e">
        <f t="shared" si="5"/>
        <v>#DIV/0!</v>
      </c>
    </row>
    <row r="24" spans="1:22" s="265" customFormat="1" ht="42" x14ac:dyDescent="0.2">
      <c r="A24" s="261">
        <v>19</v>
      </c>
      <c r="B24" s="292"/>
      <c r="C24" s="287"/>
      <c r="D24" s="288"/>
      <c r="E24" s="287"/>
      <c r="F24" s="287"/>
      <c r="G24" s="289">
        <f t="shared" si="1"/>
        <v>0</v>
      </c>
      <c r="H24" s="293"/>
      <c r="I24" s="291"/>
      <c r="J24" s="289" t="e">
        <f t="shared" si="2"/>
        <v>#DIV/0!</v>
      </c>
      <c r="K24" s="292" t="s">
        <v>373</v>
      </c>
      <c r="L24" s="287">
        <v>3871401.4507911094</v>
      </c>
      <c r="M24" s="288">
        <v>0</v>
      </c>
      <c r="N24" s="287">
        <v>257395.68683377391</v>
      </c>
      <c r="O24" s="287">
        <v>251520.62330593378</v>
      </c>
      <c r="P24" s="289">
        <f t="shared" si="3"/>
        <v>4380317.7609308166</v>
      </c>
      <c r="Q24" s="290">
        <v>1</v>
      </c>
      <c r="R24" s="293" t="s">
        <v>15</v>
      </c>
      <c r="S24" s="289">
        <f t="shared" si="4"/>
        <v>4380317.7609308166</v>
      </c>
      <c r="T24" s="294">
        <f t="shared" si="0"/>
        <v>0</v>
      </c>
      <c r="U24" s="294"/>
      <c r="V24" s="294" t="e">
        <f t="shared" si="5"/>
        <v>#DIV/0!</v>
      </c>
    </row>
    <row r="25" spans="1:22" s="265" customFormat="1" x14ac:dyDescent="0.2">
      <c r="A25" s="261">
        <v>20</v>
      </c>
      <c r="B25" s="292"/>
      <c r="C25" s="287"/>
      <c r="D25" s="288"/>
      <c r="E25" s="287"/>
      <c r="F25" s="287"/>
      <c r="G25" s="289">
        <f t="shared" si="1"/>
        <v>0</v>
      </c>
      <c r="H25" s="293"/>
      <c r="I25" s="291"/>
      <c r="J25" s="289" t="e">
        <f t="shared" si="2"/>
        <v>#DIV/0!</v>
      </c>
      <c r="K25" s="292" t="s">
        <v>181</v>
      </c>
      <c r="L25" s="287">
        <v>4585320.3785519712</v>
      </c>
      <c r="M25" s="288">
        <v>0</v>
      </c>
      <c r="N25" s="287">
        <v>304360.97628477257</v>
      </c>
      <c r="O25" s="287">
        <v>425664.48676907521</v>
      </c>
      <c r="P25" s="289">
        <f t="shared" si="3"/>
        <v>5315345.8416058188</v>
      </c>
      <c r="Q25" s="290">
        <v>2</v>
      </c>
      <c r="R25" s="293" t="s">
        <v>15</v>
      </c>
      <c r="S25" s="289">
        <f t="shared" si="4"/>
        <v>2657672.9208029094</v>
      </c>
      <c r="T25" s="294">
        <f t="shared" si="0"/>
        <v>0</v>
      </c>
      <c r="U25" s="294"/>
      <c r="V25" s="294" t="e">
        <f t="shared" si="5"/>
        <v>#DIV/0!</v>
      </c>
    </row>
    <row r="26" spans="1:22" s="265" customFormat="1" ht="42" x14ac:dyDescent="0.2">
      <c r="A26" s="261">
        <v>21</v>
      </c>
      <c r="B26" s="292"/>
      <c r="C26" s="287"/>
      <c r="D26" s="288"/>
      <c r="E26" s="287"/>
      <c r="F26" s="287"/>
      <c r="G26" s="289">
        <f t="shared" si="1"/>
        <v>0</v>
      </c>
      <c r="H26" s="293"/>
      <c r="I26" s="291"/>
      <c r="J26" s="289" t="e">
        <f t="shared" si="2"/>
        <v>#DIV/0!</v>
      </c>
      <c r="K26" s="292" t="s">
        <v>314</v>
      </c>
      <c r="L26" s="287">
        <v>1766719.3745875938</v>
      </c>
      <c r="M26" s="288">
        <v>0</v>
      </c>
      <c r="N26" s="287">
        <v>114840.31183446458</v>
      </c>
      <c r="O26" s="287">
        <v>792262.46103195287</v>
      </c>
      <c r="P26" s="289">
        <f t="shared" si="3"/>
        <v>2673822.1474540113</v>
      </c>
      <c r="Q26" s="290">
        <v>1</v>
      </c>
      <c r="R26" s="293" t="s">
        <v>15</v>
      </c>
      <c r="S26" s="289">
        <f t="shared" si="4"/>
        <v>2673822.1474540113</v>
      </c>
      <c r="T26" s="294">
        <f t="shared" si="0"/>
        <v>0</v>
      </c>
      <c r="U26" s="294"/>
      <c r="V26" s="294" t="e">
        <f t="shared" si="5"/>
        <v>#DIV/0!</v>
      </c>
    </row>
    <row r="27" spans="1:22" s="265" customFormat="1" ht="42" x14ac:dyDescent="0.2">
      <c r="A27" s="261">
        <v>22</v>
      </c>
      <c r="B27" s="292"/>
      <c r="C27" s="287"/>
      <c r="D27" s="288"/>
      <c r="E27" s="287"/>
      <c r="F27" s="287"/>
      <c r="G27" s="289">
        <f t="shared" si="1"/>
        <v>0</v>
      </c>
      <c r="H27" s="293"/>
      <c r="I27" s="291"/>
      <c r="J27" s="289" t="e">
        <f t="shared" si="2"/>
        <v>#DIV/0!</v>
      </c>
      <c r="K27" s="292" t="s">
        <v>374</v>
      </c>
      <c r="L27" s="287">
        <v>15320600.042556657</v>
      </c>
      <c r="M27" s="288">
        <v>0</v>
      </c>
      <c r="N27" s="287">
        <v>964141.46593160788</v>
      </c>
      <c r="O27" s="287">
        <v>2663449.9918018025</v>
      </c>
      <c r="P27" s="289">
        <f t="shared" si="3"/>
        <v>18948191.500290066</v>
      </c>
      <c r="Q27" s="290">
        <v>1</v>
      </c>
      <c r="R27" s="293" t="s">
        <v>15</v>
      </c>
      <c r="S27" s="289">
        <f t="shared" si="4"/>
        <v>18948191.500290066</v>
      </c>
      <c r="T27" s="294">
        <f t="shared" si="0"/>
        <v>0</v>
      </c>
      <c r="U27" s="294"/>
      <c r="V27" s="294" t="e">
        <f t="shared" si="5"/>
        <v>#DIV/0!</v>
      </c>
    </row>
    <row r="28" spans="1:22" s="265" customFormat="1" ht="63" x14ac:dyDescent="0.2">
      <c r="A28" s="261">
        <v>23</v>
      </c>
      <c r="B28" s="292"/>
      <c r="C28" s="287"/>
      <c r="D28" s="288"/>
      <c r="E28" s="287"/>
      <c r="F28" s="287"/>
      <c r="G28" s="289">
        <f t="shared" si="1"/>
        <v>0</v>
      </c>
      <c r="H28" s="293"/>
      <c r="I28" s="291"/>
      <c r="J28" s="289" t="e">
        <f t="shared" si="2"/>
        <v>#DIV/0!</v>
      </c>
      <c r="K28" s="292" t="s">
        <v>399</v>
      </c>
      <c r="L28" s="287">
        <v>1325039.5309406952</v>
      </c>
      <c r="M28" s="288">
        <v>0</v>
      </c>
      <c r="N28" s="287">
        <v>86130.233875848426</v>
      </c>
      <c r="O28" s="287">
        <v>594196.84577396465</v>
      </c>
      <c r="P28" s="289">
        <f t="shared" si="3"/>
        <v>2005366.6105905082</v>
      </c>
      <c r="Q28" s="290">
        <v>1</v>
      </c>
      <c r="R28" s="293" t="s">
        <v>15</v>
      </c>
      <c r="S28" s="289">
        <f t="shared" si="4"/>
        <v>2005366.6105905082</v>
      </c>
      <c r="T28" s="294">
        <f t="shared" si="0"/>
        <v>0</v>
      </c>
      <c r="U28" s="294"/>
      <c r="V28" s="294" t="e">
        <f t="shared" si="5"/>
        <v>#DIV/0!</v>
      </c>
    </row>
    <row r="29" spans="1:22" s="265" customFormat="1" x14ac:dyDescent="0.2">
      <c r="A29" s="261">
        <v>24</v>
      </c>
      <c r="B29" s="292"/>
      <c r="C29" s="287"/>
      <c r="D29" s="288"/>
      <c r="E29" s="287"/>
      <c r="F29" s="287"/>
      <c r="G29" s="289">
        <f t="shared" si="1"/>
        <v>0</v>
      </c>
      <c r="H29" s="293"/>
      <c r="I29" s="291"/>
      <c r="J29" s="289" t="e">
        <f t="shared" si="2"/>
        <v>#DIV/0!</v>
      </c>
      <c r="K29" s="292" t="s">
        <v>400</v>
      </c>
      <c r="L29" s="287">
        <v>157326.2722286504</v>
      </c>
      <c r="M29" s="288">
        <v>0</v>
      </c>
      <c r="N29" s="287">
        <v>73499.105185409222</v>
      </c>
      <c r="O29" s="287">
        <v>15778.762303762516</v>
      </c>
      <c r="P29" s="289">
        <f t="shared" si="3"/>
        <v>246604.13971782214</v>
      </c>
      <c r="Q29" s="290">
        <v>2</v>
      </c>
      <c r="R29" s="293" t="s">
        <v>15</v>
      </c>
      <c r="S29" s="289">
        <f t="shared" si="4"/>
        <v>123302.06985891107</v>
      </c>
      <c r="T29" s="294">
        <f t="shared" si="0"/>
        <v>0</v>
      </c>
      <c r="U29" s="294"/>
      <c r="V29" s="294" t="e">
        <f t="shared" si="5"/>
        <v>#DIV/0!</v>
      </c>
    </row>
    <row r="30" spans="1:22" s="265" customFormat="1" x14ac:dyDescent="0.2">
      <c r="A30" s="261">
        <v>25</v>
      </c>
      <c r="B30" s="292"/>
      <c r="C30" s="287"/>
      <c r="D30" s="288"/>
      <c r="E30" s="287"/>
      <c r="F30" s="287"/>
      <c r="G30" s="289">
        <f t="shared" si="1"/>
        <v>0</v>
      </c>
      <c r="H30" s="293"/>
      <c r="I30" s="291"/>
      <c r="J30" s="289" t="e">
        <f t="shared" si="2"/>
        <v>#DIV/0!</v>
      </c>
      <c r="K30" s="292" t="s">
        <v>401</v>
      </c>
      <c r="L30" s="287">
        <v>471978.8166859512</v>
      </c>
      <c r="M30" s="288">
        <v>0</v>
      </c>
      <c r="N30" s="287">
        <v>220497.31555622764</v>
      </c>
      <c r="O30" s="287">
        <v>47336.286911287534</v>
      </c>
      <c r="P30" s="289">
        <f t="shared" si="3"/>
        <v>739812.41915346636</v>
      </c>
      <c r="Q30" s="290">
        <v>10</v>
      </c>
      <c r="R30" s="293" t="s">
        <v>15</v>
      </c>
      <c r="S30" s="289">
        <f t="shared" si="4"/>
        <v>73981.241915346633</v>
      </c>
      <c r="T30" s="294">
        <f t="shared" si="0"/>
        <v>0</v>
      </c>
      <c r="U30" s="294"/>
      <c r="V30" s="294" t="e">
        <f t="shared" si="5"/>
        <v>#DIV/0!</v>
      </c>
    </row>
    <row r="31" spans="1:22" s="265" customFormat="1" ht="63" x14ac:dyDescent="0.2">
      <c r="A31" s="261">
        <v>26</v>
      </c>
      <c r="B31" s="292"/>
      <c r="C31" s="287"/>
      <c r="D31" s="288"/>
      <c r="E31" s="287"/>
      <c r="F31" s="287"/>
      <c r="G31" s="289">
        <f t="shared" si="1"/>
        <v>0</v>
      </c>
      <c r="H31" s="293"/>
      <c r="I31" s="291"/>
      <c r="J31" s="289" t="e">
        <f t="shared" si="2"/>
        <v>#DIV/0!</v>
      </c>
      <c r="K31" s="292" t="s">
        <v>315</v>
      </c>
      <c r="L31" s="287">
        <v>8652868.4594945349</v>
      </c>
      <c r="M31" s="288">
        <v>0</v>
      </c>
      <c r="N31" s="287">
        <v>537892.2147850116</v>
      </c>
      <c r="O31" s="287">
        <v>623629.09166820417</v>
      </c>
      <c r="P31" s="289">
        <f t="shared" si="3"/>
        <v>9814389.7659477498</v>
      </c>
      <c r="Q31" s="290">
        <v>17</v>
      </c>
      <c r="R31" s="293" t="s">
        <v>104</v>
      </c>
      <c r="S31" s="289">
        <f t="shared" si="4"/>
        <v>577317.04505574994</v>
      </c>
      <c r="T31" s="294">
        <f t="shared" si="0"/>
        <v>0</v>
      </c>
      <c r="U31" s="294"/>
      <c r="V31" s="294" t="e">
        <f t="shared" si="5"/>
        <v>#DIV/0!</v>
      </c>
    </row>
    <row r="32" spans="1:22" s="265" customFormat="1" ht="63" x14ac:dyDescent="0.2">
      <c r="A32" s="261">
        <v>27</v>
      </c>
      <c r="B32" s="292"/>
      <c r="C32" s="287"/>
      <c r="D32" s="288"/>
      <c r="E32" s="287"/>
      <c r="F32" s="287"/>
      <c r="G32" s="289">
        <f t="shared" si="1"/>
        <v>0</v>
      </c>
      <c r="H32" s="293"/>
      <c r="I32" s="291"/>
      <c r="J32" s="289" t="e">
        <f t="shared" si="2"/>
        <v>#DIV/0!</v>
      </c>
      <c r="K32" s="292" t="s">
        <v>322</v>
      </c>
      <c r="L32" s="287">
        <v>8064571.4537498653</v>
      </c>
      <c r="M32" s="288">
        <v>0</v>
      </c>
      <c r="N32" s="287">
        <v>501321.6392755491</v>
      </c>
      <c r="O32" s="287">
        <v>581229.38005336886</v>
      </c>
      <c r="P32" s="289">
        <f t="shared" si="3"/>
        <v>9147122.4730787836</v>
      </c>
      <c r="Q32" s="290">
        <v>12</v>
      </c>
      <c r="R32" s="293" t="s">
        <v>15</v>
      </c>
      <c r="S32" s="289">
        <f t="shared" si="4"/>
        <v>762260.20608989859</v>
      </c>
      <c r="T32" s="294">
        <f t="shared" si="0"/>
        <v>0</v>
      </c>
      <c r="U32" s="294">
        <f t="shared" si="0"/>
        <v>0</v>
      </c>
      <c r="V32" s="294" t="e">
        <f t="shared" si="5"/>
        <v>#DIV/0!</v>
      </c>
    </row>
    <row r="33" spans="1:22" s="265" customFormat="1" ht="42" x14ac:dyDescent="0.2">
      <c r="A33" s="261">
        <v>28</v>
      </c>
      <c r="B33" s="292"/>
      <c r="C33" s="287"/>
      <c r="D33" s="288"/>
      <c r="E33" s="287"/>
      <c r="F33" s="287"/>
      <c r="G33" s="289">
        <f t="shared" si="1"/>
        <v>0</v>
      </c>
      <c r="H33" s="293"/>
      <c r="I33" s="291"/>
      <c r="J33" s="289" t="e">
        <f t="shared" si="2"/>
        <v>#DIV/0!</v>
      </c>
      <c r="K33" s="292" t="s">
        <v>87</v>
      </c>
      <c r="L33" s="287">
        <v>4285004.1558043007</v>
      </c>
      <c r="M33" s="288">
        <v>0</v>
      </c>
      <c r="N33" s="288">
        <v>316578.64061260084</v>
      </c>
      <c r="O33" s="288">
        <v>226332.1293829768</v>
      </c>
      <c r="P33" s="289">
        <f t="shared" si="3"/>
        <v>4827914.9257998783</v>
      </c>
      <c r="Q33" s="290">
        <v>2</v>
      </c>
      <c r="R33" s="293" t="s">
        <v>15</v>
      </c>
      <c r="S33" s="289">
        <f t="shared" si="4"/>
        <v>2413957.4628999392</v>
      </c>
      <c r="T33" s="294">
        <f t="shared" si="0"/>
        <v>0</v>
      </c>
      <c r="U33" s="294">
        <f t="shared" si="0"/>
        <v>0</v>
      </c>
      <c r="V33" s="294" t="e">
        <f t="shared" si="5"/>
        <v>#DIV/0!</v>
      </c>
    </row>
    <row r="34" spans="1:22" s="265" customFormat="1" ht="42" x14ac:dyDescent="0.2">
      <c r="A34" s="261">
        <v>29</v>
      </c>
      <c r="B34" s="292"/>
      <c r="C34" s="287"/>
      <c r="D34" s="288"/>
      <c r="E34" s="287"/>
      <c r="F34" s="287"/>
      <c r="G34" s="289">
        <f t="shared" si="1"/>
        <v>0</v>
      </c>
      <c r="H34" s="293"/>
      <c r="I34" s="291"/>
      <c r="J34" s="289" t="e">
        <f t="shared" si="2"/>
        <v>#DIV/0!</v>
      </c>
      <c r="K34" s="292" t="s">
        <v>402</v>
      </c>
      <c r="L34" s="287">
        <v>11470447.029694714</v>
      </c>
      <c r="M34" s="288">
        <v>0</v>
      </c>
      <c r="N34" s="287">
        <v>717338.717138462</v>
      </c>
      <c r="O34" s="287">
        <v>971082.60377640917</v>
      </c>
      <c r="P34" s="289">
        <f t="shared" si="3"/>
        <v>13158868.350609584</v>
      </c>
      <c r="Q34" s="295">
        <v>14</v>
      </c>
      <c r="R34" s="296" t="s">
        <v>15</v>
      </c>
      <c r="S34" s="289">
        <f t="shared" si="4"/>
        <v>939919.16790068452</v>
      </c>
      <c r="T34" s="294">
        <f t="shared" si="0"/>
        <v>0</v>
      </c>
      <c r="U34" s="294">
        <f t="shared" si="0"/>
        <v>0</v>
      </c>
      <c r="V34" s="294" t="e">
        <f t="shared" si="5"/>
        <v>#DIV/0!</v>
      </c>
    </row>
    <row r="35" spans="1:22" s="265" customFormat="1" ht="63" x14ac:dyDescent="0.2">
      <c r="A35" s="261">
        <v>30</v>
      </c>
      <c r="B35" s="292"/>
      <c r="C35" s="287"/>
      <c r="D35" s="288"/>
      <c r="E35" s="287"/>
      <c r="F35" s="287"/>
      <c r="G35" s="289">
        <f t="shared" si="1"/>
        <v>0</v>
      </c>
      <c r="H35" s="291"/>
      <c r="I35" s="291"/>
      <c r="J35" s="44" t="e">
        <f>G35/H35</f>
        <v>#DIV/0!</v>
      </c>
      <c r="K35" s="292" t="s">
        <v>380</v>
      </c>
      <c r="L35" s="287">
        <v>25350520.328967284</v>
      </c>
      <c r="M35" s="288">
        <v>0</v>
      </c>
      <c r="N35" s="287">
        <v>1581427.9137575265</v>
      </c>
      <c r="O35" s="287">
        <v>2510041.0951688224</v>
      </c>
      <c r="P35" s="289">
        <f>SUM(L35:O35)</f>
        <v>29441989.337893631</v>
      </c>
      <c r="Q35" s="295">
        <v>882</v>
      </c>
      <c r="R35" s="296" t="s">
        <v>283</v>
      </c>
      <c r="S35" s="44">
        <f>P35/Q35</f>
        <v>33380.940292396408</v>
      </c>
      <c r="T35" s="294">
        <f t="shared" si="0"/>
        <v>0</v>
      </c>
      <c r="U35" s="294">
        <f t="shared" si="0"/>
        <v>0</v>
      </c>
      <c r="V35" s="294" t="e">
        <f>IF(J35=0,0,(S35-J35)/J35)*100</f>
        <v>#DIV/0!</v>
      </c>
    </row>
    <row r="36" spans="1:22" s="265" customFormat="1" ht="84" x14ac:dyDescent="0.2">
      <c r="A36" s="261">
        <v>31</v>
      </c>
      <c r="B36" s="297"/>
      <c r="C36" s="288"/>
      <c r="D36" s="288"/>
      <c r="E36" s="288"/>
      <c r="F36" s="288"/>
      <c r="G36" s="289">
        <f>SUM(C36:F36)</f>
        <v>0</v>
      </c>
      <c r="H36" s="201"/>
      <c r="I36" s="298"/>
      <c r="J36" s="289" t="e">
        <f>G36/H36</f>
        <v>#DIV/0!</v>
      </c>
      <c r="K36" s="297" t="s">
        <v>381</v>
      </c>
      <c r="L36" s="287">
        <v>6817333.8454163428</v>
      </c>
      <c r="M36" s="288">
        <v>0</v>
      </c>
      <c r="N36" s="287">
        <v>445895.12625590485</v>
      </c>
      <c r="O36" s="287">
        <v>644321.12915166363</v>
      </c>
      <c r="P36" s="289">
        <f>SUM(L36:O36)</f>
        <v>7907550.1008239118</v>
      </c>
      <c r="Q36" s="295">
        <v>2</v>
      </c>
      <c r="R36" s="296" t="s">
        <v>15</v>
      </c>
      <c r="S36" s="289">
        <f>P36/Q36</f>
        <v>3953775.0504119559</v>
      </c>
      <c r="T36" s="294">
        <f t="shared" si="0"/>
        <v>0</v>
      </c>
      <c r="U36" s="294">
        <f t="shared" si="0"/>
        <v>0</v>
      </c>
      <c r="V36" s="294" t="e">
        <f>IF(J36=0,0,(S36-J36)/J36)*100</f>
        <v>#DIV/0!</v>
      </c>
    </row>
  </sheetData>
  <mergeCells count="6">
    <mergeCell ref="L3:S3"/>
    <mergeCell ref="T3:V3"/>
    <mergeCell ref="A3:A4"/>
    <mergeCell ref="C3:J3"/>
    <mergeCell ref="B3:B4"/>
    <mergeCell ref="K3:K4"/>
  </mergeCells>
  <pageMargins left="0" right="0" top="0.59055118110236227" bottom="0.3937007874015748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9</vt:i4>
      </vt:variant>
    </vt:vector>
  </HeadingPairs>
  <TitlesOfParts>
    <vt:vector size="29" baseType="lpstr">
      <vt:lpstr>ต.1</vt:lpstr>
      <vt:lpstr>ต.2</vt:lpstr>
      <vt:lpstr>ต.3</vt:lpstr>
      <vt:lpstr>ต.4</vt:lpstr>
      <vt:lpstr>ต.5</vt:lpstr>
      <vt:lpstr>ต.6</vt:lpstr>
      <vt:lpstr>ต.7</vt:lpstr>
      <vt:lpstr>ต.7(อธิบาย)</vt:lpstr>
      <vt:lpstr>ต.8</vt:lpstr>
      <vt:lpstr>ต.8(อธิบาย)</vt:lpstr>
      <vt:lpstr>ต.9</vt:lpstr>
      <vt:lpstr>ต.9(อธิบาย)</vt:lpstr>
      <vt:lpstr>ต.10</vt:lpstr>
      <vt:lpstr>ต.10(อธิบาย)</vt:lpstr>
      <vt:lpstr>ต.11</vt:lpstr>
      <vt:lpstr>ต.11(อธิบาย)</vt:lpstr>
      <vt:lpstr>ต.12</vt:lpstr>
      <vt:lpstr>ต.12(อธิบาย)</vt:lpstr>
      <vt:lpstr>รายงานสรุปผลการวิเคราะห์</vt:lpstr>
      <vt:lpstr>Sheet1</vt:lpstr>
      <vt:lpstr>รายงานสรุปผลการวิเคราะห์!_Hlk791618</vt:lpstr>
      <vt:lpstr>ต.10!Print_Titles</vt:lpstr>
      <vt:lpstr>ต.3!Print_Titles</vt:lpstr>
      <vt:lpstr>ต.4!Print_Titles</vt:lpstr>
      <vt:lpstr>ต.5!Print_Titles</vt:lpstr>
      <vt:lpstr>ต.7!Print_Titles</vt:lpstr>
      <vt:lpstr>'ต.7(อธิบาย)'!Print_Titles</vt:lpstr>
      <vt:lpstr>ต.8!Print_Titles</vt:lpstr>
      <vt:lpstr>ต.9!Print_Titles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2021-04-09T01:29:08Z</dcterms:modified>
</cp:coreProperties>
</file>