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tabRatio="601" activeTab="0"/>
  </bookViews>
  <sheets>
    <sheet name="ต.1" sheetId="1" r:id="rId1"/>
    <sheet name="ต.2" sheetId="2" r:id="rId2"/>
    <sheet name="ต.3" sheetId="3" r:id="rId3"/>
    <sheet name="ต.4" sheetId="4" r:id="rId4"/>
    <sheet name="ต.5" sheetId="5" r:id="rId5"/>
    <sheet name="ต.6" sheetId="6" r:id="rId6"/>
    <sheet name="ต.7" sheetId="7" r:id="rId7"/>
    <sheet name="ต.7(อธิบาย)" sheetId="8" r:id="rId8"/>
    <sheet name="ต.8" sheetId="9" r:id="rId9"/>
    <sheet name="ต.8(อธิบาย)" sheetId="10" r:id="rId10"/>
    <sheet name="ต.9" sheetId="11" r:id="rId11"/>
    <sheet name="ต.9(อธิบาย)" sheetId="12" r:id="rId12"/>
    <sheet name="ต.10" sheetId="13" r:id="rId13"/>
    <sheet name="ต.10(อธิบาย)" sheetId="14" r:id="rId14"/>
    <sheet name="ต.11" sheetId="15" r:id="rId15"/>
    <sheet name="ต.11(อธิบาย)" sheetId="16" r:id="rId16"/>
    <sheet name="ต.12" sheetId="17" r:id="rId17"/>
    <sheet name="ต.12(อธิบาย)" sheetId="18" r:id="rId18"/>
    <sheet name="รายงานสรุปผลการวิเคราะห์" sheetId="19" r:id="rId19"/>
    <sheet name="Sheet1" sheetId="20" state="hidden" r:id="rId20"/>
  </sheets>
  <definedNames>
    <definedName name="_xlnm.Print_Titles" localSheetId="2">'ต.3'!$3:$3</definedName>
    <definedName name="_xlnm.Print_Titles" localSheetId="3">'ต.4'!$3:$3</definedName>
    <definedName name="_xlnm.Print_Titles" localSheetId="4">'ต.5'!$3:$3</definedName>
    <definedName name="_xlnm.Print_Titles" localSheetId="7">'ต.7(อธิบาย)'!$3:$3</definedName>
  </definedNames>
  <calcPr fullCalcOnLoad="1"/>
</workbook>
</file>

<file path=xl/sharedStrings.xml><?xml version="1.0" encoding="utf-8"?>
<sst xmlns="http://schemas.openxmlformats.org/spreadsheetml/2006/main" count="1511" uniqueCount="519">
  <si>
    <t>ประเภทค่าใช้จ่าย</t>
  </si>
  <si>
    <t>เงินในงบประมาณ</t>
  </si>
  <si>
    <t>เงินนอกงบประมาณ</t>
  </si>
  <si>
    <t>งบกลาง</t>
  </si>
  <si>
    <t>รวม</t>
  </si>
  <si>
    <t xml:space="preserve">          ค่าใช้จ่ายในระบบ GFMIS </t>
  </si>
  <si>
    <t xml:space="preserve">          รวมต้นทุนผลผลิต_</t>
  </si>
  <si>
    <t>กิจกรรมย่อย</t>
  </si>
  <si>
    <t>ค่าเสื่อมราคา</t>
  </si>
  <si>
    <t>ต้นทุนรวม</t>
  </si>
  <si>
    <t>ปริมาณ</t>
  </si>
  <si>
    <t>หน่วยนับ</t>
  </si>
  <si>
    <t>เรื่อง</t>
  </si>
  <si>
    <t>ครั้ง</t>
  </si>
  <si>
    <t>ระบบ</t>
  </si>
  <si>
    <t>(หน่วย : บาท)</t>
  </si>
  <si>
    <t>ศูนย์ต้นทุน</t>
  </si>
  <si>
    <t>ผลผลิตย่อย</t>
  </si>
  <si>
    <t>กิจกรรมหลัก</t>
  </si>
  <si>
    <t>ต้นทุนต่อหน่วย</t>
  </si>
  <si>
    <t>ผลผลิตหลัก</t>
  </si>
  <si>
    <t>ต้นทุนทางอ้อม</t>
  </si>
  <si>
    <t>ลำดับ</t>
  </si>
  <si>
    <t>รวมต้นทุนทางอ้อม</t>
  </si>
  <si>
    <t>ค่าใช้จ่ายบุคลากร (5101)</t>
  </si>
  <si>
    <t>ค่าใช้จ่ายด้านการฝึกอบรม (5102)</t>
  </si>
  <si>
    <t>ค่าใช้จ่ายเดินทาง (5103)</t>
  </si>
  <si>
    <t>ค่าตอบแทน ใช้สอยวัสดุ และค่าสาธารณูปโภค (5104)</t>
  </si>
  <si>
    <t>ค่าเสื่อมราคาและค่าตัดจำหน่าย (5105)</t>
  </si>
  <si>
    <t>ค่าตอบแทน ใช้สอยวัสดุ และสาธารณูปโภค (อ้อม)</t>
  </si>
  <si>
    <t>ค่าใช้จ่ายบุคลากร (อ้อม)</t>
  </si>
  <si>
    <t>ค่าเสื่อมราคาและค่าตัดจำหน่าย (อ้อม)</t>
  </si>
  <si>
    <t>ค่าใช้จ่ายเดินทาง (อ้อม)</t>
  </si>
  <si>
    <t>รายการค่าใช้จ่าย</t>
  </si>
  <si>
    <t>บวก</t>
  </si>
  <si>
    <t>หัก</t>
  </si>
  <si>
    <t>ค่าใช้จ่ายอื่น (อ้อม)</t>
  </si>
  <si>
    <t>ค่าใช้จ่ายด้านการฝึกอบรม (อ้อม)</t>
  </si>
  <si>
    <t>ค่าใช้จ่ายดำเนินงานรักษาความมั่นคงของประเทศ (อ้อม)</t>
  </si>
  <si>
    <t>ค่าใช้จ่ายเงินอุดหนุน (อ้อม)</t>
  </si>
  <si>
    <t xml:space="preserve">กองนโยบายและแผนพัฒนาการเกษตร </t>
  </si>
  <si>
    <t>ภูมิภาคและอนุภูมิภาค</t>
  </si>
  <si>
    <t>เศรษฐกิจเกษตรพหุภาคี</t>
  </si>
  <si>
    <t>องค์การการค้าโลก</t>
  </si>
  <si>
    <t>งานวิจัยเศรษฐกิจพืชไร่นา</t>
  </si>
  <si>
    <t>งานวิจัยเศรษฐกิจพืชสวน</t>
  </si>
  <si>
    <t>งานวิจัยเศรษฐกิจปศุสัตว์และประมง</t>
  </si>
  <si>
    <t>งานวิจัยเศรษฐกิจเทคโนโลยีและปัจจัยทางการเกษตร</t>
  </si>
  <si>
    <t>งานวิจัยภาวะเศรษฐกิจสังคมครัวเรือนเกษตร</t>
  </si>
  <si>
    <t>งานวิจัยเศรษฐกิจพืชอาหารและพลังงานทดแทน</t>
  </si>
  <si>
    <t>งานวิเคราะห์วิจัยเศรษฐกิจทรัพยากรการเกษตร</t>
  </si>
  <si>
    <t>สินค้า</t>
  </si>
  <si>
    <t>งานวิเคราะห์เศรษฐกิจพืชไร่นา**</t>
  </si>
  <si>
    <t>งานวิเคราะห์เศรษฐกิจพืชสวน**</t>
  </si>
  <si>
    <t>งานวิเคราะห์เศรษฐกิจปศุสัตว์และประมง**</t>
  </si>
  <si>
    <t>งานวิเคราะห์ปัจจัยการผลิต**</t>
  </si>
  <si>
    <t>งานวิเคราะห์เศรษฐกิจพืชอาหารและพลังงานทดแทน**</t>
  </si>
  <si>
    <t>งานวิเคราะห์ภาวะเศรษฐกิจสังคมครัวเรือน**</t>
  </si>
  <si>
    <t>ศูนย์สารสนเทศการเกษตร</t>
  </si>
  <si>
    <t>จัดทำข้อมูลการผลิต</t>
  </si>
  <si>
    <t>ควบคุมคุณภาพข้อมูล</t>
  </si>
  <si>
    <t>นิเทศงาน สศข.</t>
  </si>
  <si>
    <t>จัดทำต้นทุนการผลิต ราคา</t>
  </si>
  <si>
    <t>พยากรณ์ผลผลิตสินค้าเกษตร</t>
  </si>
  <si>
    <t>จัดทำ ประยุกต์ใช้ GI</t>
  </si>
  <si>
    <t>เผยแพร่สารสนเทศเกษตร</t>
  </si>
  <si>
    <t>บริหารจัดการระบบเทคโนโลยี</t>
  </si>
  <si>
    <t>ศูนย์ประเมินผล</t>
  </si>
  <si>
    <t>งานติดตามความก้าวหน้าแผนงาน/คก.</t>
  </si>
  <si>
    <t>งานประเมินผลสัมฤทธิ์แผนงาน/คก.</t>
  </si>
  <si>
    <t>งานศึกษา พัฒนาเทคนิคการติดตามและประเมินผล</t>
  </si>
  <si>
    <t>จัดทำแนวทางการพัฒนาการเกษตรระดับจังหวัดและกลุ่มจังหวัด</t>
  </si>
  <si>
    <t>ศึกษา วิเคราะห์ วิจัยเศรษฐกิจการเกษตรระดับพื้นที่</t>
  </si>
  <si>
    <t>จัดทำและเผยแพร่ข้อมูลสารสนเทศการเกษตรระดับภูมิภาค</t>
  </si>
  <si>
    <t>ติดตามและประเมินผลการพัฒนาการเกษตรระดับจังหวัดและกลุ่มจังหวัด</t>
  </si>
  <si>
    <t>โครงการ</t>
  </si>
  <si>
    <t xml:space="preserve">สำนักวิจัยเศรษฐกิจการเกษตร </t>
  </si>
  <si>
    <t xml:space="preserve">กองเศรษฐกิจการเกษตรระหว่างประเทศ </t>
  </si>
  <si>
    <t xml:space="preserve">ศูนย์ประเมินผล </t>
  </si>
  <si>
    <t>รายงานภาวะเศรษฐกิจการเกษตร</t>
  </si>
  <si>
    <t>แนวทางการพัฒนาการเกษตร</t>
  </si>
  <si>
    <t>ผลการวิเคราะห์เสนอผู้บริหาร</t>
  </si>
  <si>
    <t>รายงานผลการดำเนินงานของหน่วยงานในสังกัด กษ.</t>
  </si>
  <si>
    <t>รายงานผลการใช้จ่ายเงินของหน่วยงานในสังกัด กษ.</t>
  </si>
  <si>
    <t>ผลการประชุม</t>
  </si>
  <si>
    <t>รายงานวิเคราะห์เศรษฐกิจการค้าและความร่วมมือในภูมิภาคและอนุภูมิภาค</t>
  </si>
  <si>
    <t>รายงานวิเคราะห์เศรษฐกิจและการค้าระหว่างประเทศ</t>
  </si>
  <si>
    <t>รายงานวิเคราะห์องค์กรและยุทธศาสตร์ระหว่างประเทศ</t>
  </si>
  <si>
    <t>รหัส</t>
  </si>
  <si>
    <t>ต้นทุนทางตรง</t>
  </si>
  <si>
    <t>ค่าใช้จ่ายบุคลากร (ตรง)</t>
  </si>
  <si>
    <t>ค่าเสื่อมราคาและค่าตัดจำหน่าย (ตรง)</t>
  </si>
  <si>
    <t>ค่าตอบแทน ใช้สอยวัสดุ และสาธารณูปโภค (ตรง)</t>
  </si>
  <si>
    <t>ค่าใช้จ่ายเดินทาง (ตรง)</t>
  </si>
  <si>
    <t>ค่าใช้จ่ายด้านการฝึกอบรม (ตรง)</t>
  </si>
  <si>
    <t>ค่าใช้จ่ายดำเนินงานรักษาความมั่นคงของประเทศ (ตรง)</t>
  </si>
  <si>
    <t>ค่าใช้จ่ายเงินอุดหนุน (ตรง)</t>
  </si>
  <si>
    <t>ค่าใช้จ่ายอื่น (ตรง)</t>
  </si>
  <si>
    <t>รวมต้นทุนทางตรง</t>
  </si>
  <si>
    <t>5101</t>
  </si>
  <si>
    <t>5104</t>
  </si>
  <si>
    <t>5103</t>
  </si>
  <si>
    <t>5102</t>
  </si>
  <si>
    <t>total_a</t>
  </si>
  <si>
    <t>อ5104</t>
  </si>
  <si>
    <t>อ5101</t>
  </si>
  <si>
    <t>อ5105</t>
  </si>
  <si>
    <t>อ5103</t>
  </si>
  <si>
    <t>อ5102</t>
  </si>
  <si>
    <t>อ5106</t>
  </si>
  <si>
    <t>อ5107</t>
  </si>
  <si>
    <t>total_b</t>
  </si>
  <si>
    <t>#ศูนย์ต้นทุนหลัก</t>
  </si>
  <si>
    <t>#ศูนย์ต้นทุนสนับสนุน</t>
  </si>
  <si>
    <t>บำนาญปกติ</t>
  </si>
  <si>
    <t>ช่วยผู้รับเบี้ยหวัด</t>
  </si>
  <si>
    <t>ช่วยค่าครองชีพ</t>
  </si>
  <si>
    <t>เงินบำเหน็จ</t>
  </si>
  <si>
    <t>เงินบำเหน็จตกทอด</t>
  </si>
  <si>
    <t>บำเหน็จดำรงชีพ</t>
  </si>
  <si>
    <t>เงินช่วยพิเศษ-บ/นตาย</t>
  </si>
  <si>
    <t>บำเหน็จรายเดือน</t>
  </si>
  <si>
    <t>เงินช่วยการศึกษาบุตร</t>
  </si>
  <si>
    <t>ค่ารักษาบำนาญนอก-รัฐ</t>
  </si>
  <si>
    <t>ค่ารักษาบำนาญใน-รัฐ</t>
  </si>
  <si>
    <t>ค่ารักษาบำนาญนอก-เอกชน</t>
  </si>
  <si>
    <t>ค่ารักษาบำนาญใน-เอกชน</t>
  </si>
  <si>
    <t>ค่าใช้จ่ายตามมาตรการของรัฐ</t>
  </si>
  <si>
    <t>T/E-บก.โอนเงินกู้</t>
  </si>
  <si>
    <t>T/Eเบิกเกินส่งคืน</t>
  </si>
  <si>
    <t>T/E-โอนเงินให้สรก.</t>
  </si>
  <si>
    <t>T/E-โอนร/ดผ/ดให้บก.</t>
  </si>
  <si>
    <t>T/E-ปรับเงินฝากคลัง</t>
  </si>
  <si>
    <t>T/E-ภายในกรม</t>
  </si>
  <si>
    <t>ค่าใช้จ่ายอื่น</t>
  </si>
  <si>
    <t>#กิจกรรมย่อยของหน่วยงานหลัก</t>
  </si>
  <si>
    <t>ราย</t>
  </si>
  <si>
    <t>#กิจกรรมย่อยของหน่วยงานสนับสนุน</t>
  </si>
  <si>
    <t>งานจัดประชุม</t>
  </si>
  <si>
    <t>การบริหารจัดการการผลิตสินค้าเกษตรตามแผนที่เกษตรเพื่อการบริหารจัดการเชิงรุก (Agri-map)</t>
  </si>
  <si>
    <t>การจัดทำภาวะเศรษฐกิจการเกษรตรระดับภูมิภาค</t>
  </si>
  <si>
    <t>การขับเคลื่อนการดำเนินงานตามโครงการพัฒนาเกษตรอินทรีย์ในระดับพื้นที่</t>
  </si>
  <si>
    <t>ติดตามประเมินผลโครงการภายใต้แผนงานบูรณาการพัฒนาและส่งเสริมเศรษฐกิจฐานราก</t>
  </si>
  <si>
    <t>ศูนย์ข้อมูลเกษตรแห่งชาติ</t>
  </si>
  <si>
    <t>เศรษฐกิจเกษตรการค้าเสรี</t>
  </si>
  <si>
    <t>งานประสานสำรองข้าวฉุกเฉินอาเซียนบวกสาม</t>
  </si>
  <si>
    <t>องค์การการค้าโลกและพหุภาคี</t>
  </si>
  <si>
    <t>งานวิเคราะห์มาตรการความช่วยเหลือเกษตรกร</t>
  </si>
  <si>
    <t>ติดตามสถานการณ์สินค้าเกษตร ปัจจัยการผลิต และภาวะเศรษฐกิจสังคมครัวเรือนและสถาบันเกษตรกร</t>
  </si>
  <si>
    <t>ติดตามประเมินผลการพัฒนาเกษตรอินทรีย์</t>
  </si>
  <si>
    <t>การพัฒนาฐานข้อมูลเกษตรกรกลาง</t>
  </si>
  <si>
    <t>จัดทำฐานข้อมูลสารสนเทศต้นทุนการผลิต</t>
  </si>
  <si>
    <t>จัดทำข้อมูล Socio</t>
  </si>
  <si>
    <t>จัดทำข้อมูลสารสนเทศเพื่อสนับสนุนการบริหารจัดการสินค้าเกษตรในระดับจังหวัด</t>
  </si>
  <si>
    <t>พัฒนาศูนย์เรียนรู้การเพิ่มประสิทธิภาพการผลิตสินค้าเกษตร</t>
  </si>
  <si>
    <t>ติดตามประเมินผลการดำเนินงานภายใต้นโยบายสำคัญของ กษ.</t>
  </si>
  <si>
    <t>ติดตามประเมินผลการดำเนินงานโครงการระบบส่งเสริมการเกษตรแปลงใหญ่</t>
  </si>
  <si>
    <t>ติดตามโครงการพระราชดำริ</t>
  </si>
  <si>
    <t>สำนักงานเศรษฐกิจการเกษตรที่ 1-12</t>
  </si>
  <si>
    <t>กองนโยบายและแผนพัฒนาการเกษตร</t>
  </si>
  <si>
    <t>สำนักวิจัยเศรษฐกิจการเกษตร</t>
  </si>
  <si>
    <t xml:space="preserve">จัดทำและพัฒนาข้อมูลด้านเศรษฐกิจการเกษตรและแผนบริหารจัดการสินค้าเกษตรที่เหมาะสมกับศักยภาพของพื้นที่ </t>
  </si>
  <si>
    <t xml:space="preserve">ติดตาม ประเมินผลการดำเนินงานโครงการพระราชดำริ </t>
  </si>
  <si>
    <t>โครงการบริหารจัดการการผลิตสินค้าเกษตรตามแผนที่เกษตรเพื่อการบริหารจัดการเชิงรุก (Agri - Map)</t>
  </si>
  <si>
    <t>โครงการเตือนภัยเศรษฐกิจการเกษตร</t>
  </si>
  <si>
    <t>โครงการพัฒนาโครงสร้างพื้นฐานและระบบโลจิสติกส์สินค้าเกษตร</t>
  </si>
  <si>
    <t>โครงการติดตามประเมินผลการดำเนินงานโครงการพระราชดำริ</t>
  </si>
  <si>
    <t>โครงการติดตามประเมินผลภายใต้แผนงานบูรณาการพัฒนาและส่งเสริมเศรษฐกิจฐานราก</t>
  </si>
  <si>
    <r>
      <rPr>
        <b/>
        <u val="single"/>
        <sz val="14"/>
        <rFont val="Angsana New"/>
        <family val="1"/>
      </rPr>
      <t xml:space="preserve">ตารางที่ 1 </t>
    </r>
    <r>
      <rPr>
        <b/>
        <sz val="14"/>
        <rFont val="Angsana New"/>
        <family val="1"/>
      </rPr>
      <t xml:space="preserve"> รายงานต้นทุนรวมของหน่วยงาน โดยแยกประเภทตามแหล่งของเงิน </t>
    </r>
  </si>
  <si>
    <r>
      <rPr>
        <b/>
        <u val="single"/>
        <sz val="14"/>
        <rFont val="Angsana New"/>
        <family val="1"/>
      </rPr>
      <t>หมายเหตุ</t>
    </r>
    <r>
      <rPr>
        <sz val="14"/>
        <rFont val="Angsana New"/>
        <family val="1"/>
      </rPr>
      <t xml:space="preserve"> : (อธิบายความแตกต่างระหว่างค่าใช้จ่ายในระบบ GFMIS และต้นทุนที่นำมาคำนวณต้นทุนผลผลิต)</t>
    </r>
  </si>
  <si>
    <r>
      <t xml:space="preserve">          </t>
    </r>
    <r>
      <rPr>
        <u val="single"/>
        <sz val="14"/>
        <rFont val="Angsana New"/>
        <family val="1"/>
      </rPr>
      <t>บวก</t>
    </r>
    <r>
      <rPr>
        <sz val="14"/>
        <rFont val="Angsana New"/>
        <family val="1"/>
      </rPr>
      <t xml:space="preserve"> ต้นทุนที่เกี่ยวข้องในการผลิตผลผลิต </t>
    </r>
  </si>
  <si>
    <r>
      <t xml:space="preserve">          </t>
    </r>
    <r>
      <rPr>
        <u val="single"/>
        <sz val="14"/>
        <rFont val="Angsana New"/>
        <family val="1"/>
      </rPr>
      <t>หัก</t>
    </r>
    <r>
      <rPr>
        <sz val="14"/>
        <rFont val="Angsana New"/>
        <family val="1"/>
      </rPr>
      <t xml:space="preserve"> ต้นทุนที่ไม่เกี่ยวข้องในการผลิตผลผลิต </t>
    </r>
  </si>
  <si>
    <t>ค่าใช้จ่ายเงินอุดหนุน (5107)</t>
  </si>
  <si>
    <t>ค่าใช้จ่ายดำเนินงานรักษาความมั่นคงของประเทศ (5106)</t>
  </si>
  <si>
    <t>กิจกรรมด้านบริหารบุคลากร</t>
  </si>
  <si>
    <t>กิจกรรมด้านพัฒนาทรัพยากรบุคคล</t>
  </si>
  <si>
    <t>กิจกรรมด้านงานช่วยอำนวยการ</t>
  </si>
  <si>
    <t>กิจกรรมด้านยานพาหนะ</t>
  </si>
  <si>
    <t>กิจกรรมด้านงบประมาณ</t>
  </si>
  <si>
    <t>กิจกรรมด้านวินัยและความรับผิดทางละเมิด</t>
  </si>
  <si>
    <t>กิจกรรมด้านการวิเทศสัมพันธ์</t>
  </si>
  <si>
    <t>กิจกรรมด้านเครือข่ายอินเตอร์เน็ตและเว็บไซต์</t>
  </si>
  <si>
    <t>กิจกรรมด้านการเงินและบัญชี</t>
  </si>
  <si>
    <t>กิจกรรมด้านการพัสดุ (จัดซื้อจัดจ้าง)</t>
  </si>
  <si>
    <t>กิจกรรมด้านการตรวจสอบภายใน</t>
  </si>
  <si>
    <t>กิจกรรมด้านพัฒนาระบบบริหารราชการ</t>
  </si>
  <si>
    <t>กิจกรรมด้านงานสารบรรณ</t>
  </si>
  <si>
    <t>กิจกรรมด้านแผนงานและติดตามประเมินผล</t>
  </si>
  <si>
    <t>กิจกรรมด้านการประชาสัมพันธ์</t>
  </si>
  <si>
    <t>กิจกรรมด้านอาคารและสถานที่</t>
  </si>
  <si>
    <t>กิจกรรมด้านเทคโนโลยีสารสนเทศในหน่วยงาน</t>
  </si>
  <si>
    <t>สำนักวิจัยเศรษฐกิจการเกษตร (09)</t>
  </si>
  <si>
    <t>ศูนย์สารสนเทศการเกษตร (07)</t>
  </si>
  <si>
    <t>ศูนย์ประเมินผล (06)</t>
  </si>
  <si>
    <t>สำนักงานเศรษฐกิจการเกษตรที่ 1 (10)</t>
  </si>
  <si>
    <t>สำนักงานเศรษฐกิจการเกษตรที่ 2 (11)</t>
  </si>
  <si>
    <t>สำนักงานเศรษฐกิจการเกษตรที่ 3 (12)</t>
  </si>
  <si>
    <t>สำนักงานเศรษฐกิจการเกษตรที่ 4 (13)</t>
  </si>
  <si>
    <t>สำนักงานเศรษฐกิจการเกษตรที่ 5 (14)</t>
  </si>
  <si>
    <t>สำนักงานเศรษฐกิจการเกษตรที่ 6 (15)</t>
  </si>
  <si>
    <t>สำนักงานเศรษฐกิจการเกษตรที่ 7 (16)</t>
  </si>
  <si>
    <t>สำนักงานเศรษฐกิจการเกษตรที่ 8 (17)</t>
  </si>
  <si>
    <t>สำนักงานเศรษฐกิจการเกษตรที่ 9 (18)</t>
  </si>
  <si>
    <t>สำนักงานเศรษฐกิจการเกษตรเขต 10 (29)</t>
  </si>
  <si>
    <t>สำนักงานเศรษฐกิจการเกษตรเขต 11 (32)</t>
  </si>
  <si>
    <t>สำนักงานเศรษฐกิจการเกษตรเขต 12 (34)</t>
  </si>
  <si>
    <t>สำนักงานเลขานุการกรม (03)</t>
  </si>
  <si>
    <t>กองนโยบายและแผนพัฒนาการเกษตร (08)</t>
  </si>
  <si>
    <t>ศูนย์ข้อมูลเกษตรแห่งชาติ (31)</t>
  </si>
  <si>
    <t>กองเศรษฐกิจการเกษตรระหว่างประเทศ (19)</t>
  </si>
  <si>
    <t>ค่าใช้จ่ายอุดหนุน-ภาครัฐ</t>
  </si>
  <si>
    <r>
      <rPr>
        <b/>
        <u val="single"/>
        <sz val="14"/>
        <rFont val="Angsana New"/>
        <family val="1"/>
      </rPr>
      <t>ตารางที่ 2</t>
    </r>
    <r>
      <rPr>
        <b/>
        <sz val="14"/>
        <rFont val="Angsana New"/>
        <family val="1"/>
      </rPr>
      <t xml:space="preserve"> รายงานต้นทุนตามศูนย์ต้นทุนแยกตามประเภทค่าใช้จ่าย ประจำปีงบประมาณ พ.ศ. 2564</t>
    </r>
  </si>
  <si>
    <t>กลุ่มตรวจสอบภายใน (01)</t>
  </si>
  <si>
    <t>กลุ่มพัฒนาระบบบริหาร (02)</t>
  </si>
  <si>
    <t xml:space="preserve">                    -  </t>
  </si>
  <si>
    <r>
      <t>ตารางที่ 3</t>
    </r>
    <r>
      <rPr>
        <b/>
        <sz val="14"/>
        <rFont val="Angsana New"/>
        <family val="1"/>
      </rPr>
      <t xml:space="preserve">  รายงานต้นทุนกิจกรรมย่อยแยกตามแหล่งเงิน ประจำปีงบประมาณ พ.ศ. 2564</t>
    </r>
  </si>
  <si>
    <t>งานจัดทำแผนพัฒนาการเกษตร</t>
  </si>
  <si>
    <t>งานจัดทำรายงานภาวะเศรษฐกิจการเกษตร</t>
  </si>
  <si>
    <t>งานจัดทำยุทธศาสตร์ มาตรการ แนวทางพัฒนาการเกษตร</t>
  </si>
  <si>
    <t>งานวิเคราะห์แผนงานโครงการและงบประมาณของ กษ.</t>
  </si>
  <si>
    <t>งานติดตามผลการดำเนินงานของ กษ.</t>
  </si>
  <si>
    <t>งานติดตามผลการใช้จ่ายเงินของ กษ.</t>
  </si>
  <si>
    <t>การจัดทำแผนปฏิบัติการด้านการเกษตร</t>
  </si>
  <si>
    <t>การศึกษาแนวทางการรวบรวมและกระจายสินค้าเกษตรของสถาบันเกษตรกรด้วยโซ่ความเย็น (Cold Chain)</t>
  </si>
  <si>
    <t>งานศูนย์ข้อมูลเกษตรแห่งชาติ</t>
  </si>
  <si>
    <t>งานพัฒนาศักยภาพบุคลากร</t>
  </si>
  <si>
    <t>พัฒนาระบบฐานข้อมูลการเกษตร</t>
  </si>
  <si>
    <t>องค์กรและยุทธศาสตร์ระหว่างประเทศ</t>
  </si>
  <si>
    <t>การศึกษาการบริหารจัดการกลุ่มเกษตรกรที่ผลิตปุ๋ยอินทรีย์</t>
  </si>
  <si>
    <t>การศึกษาแนวทางการพัฒนาเกษตรอัตลักษณ์พื้นถิ่นอย่างยั่งยืน</t>
  </si>
  <si>
    <t>การศึกษาความเหมาะสมของรูปแบบการปลูกพืชเสริมและการทำอาชีพเสริมในสวนยางพารา</t>
  </si>
  <si>
    <t>การศึกษาการบริหารจัดการสินค้าประมงตลอดห่วงโซ่อุปทาน</t>
  </si>
  <si>
    <t>การศึกษาห่วงโซ่อุปทานสินค้าข้าวเจ้า</t>
  </si>
  <si>
    <t>การศึกษาศักยภาพการแปรรูปใบสับปะรดเป็นผลิตภัณฑ์เส้นใย</t>
  </si>
  <si>
    <t>การศึกษาความคุ้มค่าการปลูกพืชในโรงเรือนด้วยเทคโนโลยีอัจฉริยะ</t>
  </si>
  <si>
    <t>การศึกษาการบริหารจัดการอ้อยไฟไหม้ทั้งระบบ</t>
  </si>
  <si>
    <t>การวิเคราะห์พฤติกรรมการตัดสินใจปลูกพืชของเกษตรกรภายใต้การเปลี่ยนแปลงภูมิอากาศ</t>
  </si>
  <si>
    <t>การศึกษาแนวทางการเพิ่มศักยภาพการผลิตของครัวเรือนเกษตรที่มีรายได้ต่ำกว่าเส้นยากจน เพื่อลดความเหลื่อมล้ำทางด้านรายได้ในภาคเกษตร</t>
  </si>
  <si>
    <t>การศึกษาแนวทางการพัฒนาระบบประกันภัยผลผลิตทางการเกษตร</t>
  </si>
  <si>
    <t>ปรับปรุงข้อมูลทะเบียนเกษตรกร</t>
  </si>
  <si>
    <t>ระบบรักษาความปลอดภัยโครงสร้างพื้นฐานทางสารสนเทศและฐานข้อมูล (Cyber Security)</t>
  </si>
  <si>
    <t>จัดเก็บข้อมูลผลผลิตต่อไร่โดยวิธีตั้งแปลงเก็บเกี่ยว (Crop Cutting)</t>
  </si>
  <si>
    <t>ติดตามประเมินผลโครงการส่งเสริมเกษตรทฤษฎีใหม่</t>
  </si>
  <si>
    <t>ประเมินผลแผนงานบูรณาการพัฒนาและส่งเสริมเศรษฐกิจฐานราก</t>
  </si>
  <si>
    <t>ศึกษาแนวทางการพัฒนาและเพิ่มประสิทธิภาพ การให้บริการภาคการเกษตร Agricutural Service Provider</t>
  </si>
  <si>
    <t xml:space="preserve"> รายการ </t>
  </si>
  <si>
    <t xml:space="preserve"> ครั้ง </t>
  </si>
  <si>
    <t xml:space="preserve"> คนวัน </t>
  </si>
  <si>
    <t xml:space="preserve"> คน </t>
  </si>
  <si>
    <t xml:space="preserve"> ชั่วโมง คน </t>
  </si>
  <si>
    <t xml:space="preserve"> เรื่อง </t>
  </si>
  <si>
    <t xml:space="preserve"> ด้าน </t>
  </si>
  <si>
    <t xml:space="preserve"> กิโลเมตร </t>
  </si>
  <si>
    <t xml:space="preserve"> บาท </t>
  </si>
  <si>
    <t xml:space="preserve"> เครื่อง </t>
  </si>
  <si>
    <t xml:space="preserve"> ระบบ </t>
  </si>
  <si>
    <t xml:space="preserve"> หน่วยงาน </t>
  </si>
  <si>
    <t xml:space="preserve"> เล่ม </t>
  </si>
  <si>
    <t xml:space="preserve">                     -  </t>
  </si>
  <si>
    <t xml:space="preserve">                   -  </t>
  </si>
  <si>
    <t xml:space="preserve"> สินค้า </t>
  </si>
  <si>
    <t xml:space="preserve"> จังหวัด </t>
  </si>
  <si>
    <t xml:space="preserve"> โครงการ </t>
  </si>
  <si>
    <t xml:space="preserve"> ราย </t>
  </si>
  <si>
    <t>แผนบริหารราชการแผ่นดิน พ.ศ.2552-2554 ของกษ.เสนอ สศช. เพื่อขอความเห็นชอบจาก ครม.</t>
  </si>
  <si>
    <t>รายงานการวิเคราะห์เศรษฐกิจการเกษตร</t>
  </si>
  <si>
    <t>รายงานการวิจัยเศรษฐกิจการเกษตร</t>
  </si>
  <si>
    <t>ข้อมูลปริมาณการผลิตสินค้าเกษตรที่สำคัญ</t>
  </si>
  <si>
    <t>ข้อมูลการตรวจสอบเพื่อควบคุมคุณภาพข้อมูล(Sample Check)</t>
  </si>
  <si>
    <t>ข้อมูลการนิเทศการปฏิบัติงาน สศข.</t>
  </si>
  <si>
    <t>ข้อมูลต้นทุนการผลิตและราคาสินค้าเกษตร</t>
  </si>
  <si>
    <t>วารสารการพยากรณ์ผลผลิตการเกษตร</t>
  </si>
  <si>
    <t>ข้อมูลเชิงพื้นที่รายจังหวัด</t>
  </si>
  <si>
    <t xml:space="preserve">ข้อมูลทะเบียนเกษตรกร </t>
  </si>
  <si>
    <t>เอกสาร/วารสารเพื่อการเผยแพร่</t>
  </si>
  <si>
    <t>งานติดตาม</t>
  </si>
  <si>
    <t>งานประเมินผล</t>
  </si>
  <si>
    <t>งานวิชาการประเมินผล</t>
  </si>
  <si>
    <t>ติดตามประเมินผล ภายใต้นโยบายสำคัญของ กษ.</t>
  </si>
  <si>
    <t xml:space="preserve">ขับเคลื่อนโครงการแปลงใหญ่ในพื้นที่ </t>
  </si>
  <si>
    <t>หน่วยงาน</t>
  </si>
  <si>
    <t>เล่ม</t>
  </si>
  <si>
    <t>จังหวัด</t>
  </si>
  <si>
    <r>
      <t>ตาราง 4</t>
    </r>
    <r>
      <rPr>
        <b/>
        <sz val="14"/>
        <rFont val="Angsana New"/>
        <family val="1"/>
      </rPr>
      <t xml:space="preserve"> รายงานต้นทุนผลผลิตย่อยแยกตามแหล่งของเงิน ประจำปีงบประมาณ พ.ศ. 2564</t>
    </r>
  </si>
  <si>
    <r>
      <t>ตาราง 5</t>
    </r>
    <r>
      <rPr>
        <b/>
        <sz val="14"/>
        <rFont val="Angsana New"/>
        <family val="1"/>
      </rPr>
      <t xml:space="preserve"> รายงานต้นทุนกิจกรรมหลักแยกตามแหล่งของเงิน ประจำปีงบประมาณ พ.ศ. 2564</t>
    </r>
  </si>
  <si>
    <r>
      <t>ตาราง 6</t>
    </r>
    <r>
      <rPr>
        <b/>
        <sz val="14"/>
        <rFont val="Angsana New"/>
        <family val="1"/>
      </rPr>
      <t xml:space="preserve"> รายงานต้นทุนผลผลิตหลักแยกตามแหล่งของเงิน ประจำปีงบประมาณ พ.ศ. 2564</t>
    </r>
  </si>
  <si>
    <t>จัดทำและเสนอแนะยุทธศาสตร์ แผนพัฒนาและมาตรการทางการเกษตร</t>
  </si>
  <si>
    <t>การศึกษา วิเคราะห์ วิจัยเศรษฐกิจการเกษตร</t>
  </si>
  <si>
    <t>ศึกษา วิเคราะห์เศรษฐกิจการเกษตรระหว่างประเทศ</t>
  </si>
  <si>
    <t xml:space="preserve">การติดตามประเมินผลการดำเนินงานของกระทรวงเกษตรและสหกรณ์ </t>
  </si>
  <si>
    <t>จัดทำและเผยแพร่สารสนเทศด้านเศรษฐกิจการเกษตร</t>
  </si>
  <si>
    <t>ดำเนินงานบริหารจัดการด้านเศรษฐกิจการเกษตรระดับภูมิภาค</t>
  </si>
  <si>
    <t xml:space="preserve">ศึกษา และติดตามระบบส่งเสริมการเกษตรแปลงใหญ่ </t>
  </si>
  <si>
    <t>จัดทำแผนปฏิบัติการด้านการเกษตร</t>
  </si>
  <si>
    <t>จัดทำและพัฒนาระบบฐานข้อมูลสารสนเทศต้นทุนการผลิตและผลตอบแทนในสินค้าเกษตรที่สำคัญ</t>
  </si>
  <si>
    <t xml:space="preserve">การจัดทำภาวะเศรษฐกิจการเกษตรระดับภูมิภาค </t>
  </si>
  <si>
    <t>ติดตามประเมินผลการดำเนินงานโครงการพัฒนาเกษตรอินทรีย์</t>
  </si>
  <si>
    <t xml:space="preserve">ขับเคลื่อนการดำเนินงานโครงการพัฒนาเกษตรอินทรีย์ในระดับพื้นที่ </t>
  </si>
  <si>
    <t>ศึกษาการบริหารจัดการกลุ่มเกษตรกรที่ผลิตปุ๋ยอินทรีย์</t>
  </si>
  <si>
    <t>พัฒนาระบบเตือนภัยเศรษฐกิจการเกษตร</t>
  </si>
  <si>
    <t>พัฒนาระบบการรักษาความปลอดภัยโครงสร้างพื้นฐานทางสารสนเทศและฐานข้อมูล (Cyber Security)</t>
  </si>
  <si>
    <t>สำรวจภาวะเศรษฐกิจสังคมครัวเรือนและแรงงานเกษตร</t>
  </si>
  <si>
    <t>จัดเก็บข้อมูลผลผลิตต่อไร่โดยวิธีตั้งแปลงเก็บเกี่ยวผลผลิต (Crop Cutting)</t>
  </si>
  <si>
    <t>แนวทางการเพิ่มศักยภาพการผลิตของครัวเรือนเกษตรที่มีรายได้ต่ำกว่าเส้นยากจน เพื่อลดความเหลื่อมล้ำทางด้านรายได้ในภาคเกษตร</t>
  </si>
  <si>
    <t>ศึกษาแนวทางการรวบรวมและกระจายสินค้าเกษตรของสถาบันเกษตรกรด้วยโซ่ความเย็น (Cold Chain)</t>
  </si>
  <si>
    <t xml:space="preserve">พัฒนาศักยภาพเศรษฐกิจการเกษตรอาสาประจำศูนย์เรียนรู้การเพิ่มประสิทธิภาพการผลิตสินค้าเกษตร </t>
  </si>
  <si>
    <t>ศึกษาแนวทางการพัฒนาระบบประกันภัยผลผลิตทางการเกษตร</t>
  </si>
  <si>
    <t>ติดตามผลโครงการภายใต้แผนงานบูรณาการพัฒนาและส่งเสริมเศรษฐกิจฐานราก</t>
  </si>
  <si>
    <t xml:space="preserve">ประเมินผลแผนงานบูรณาการพัฒนาและส่งเสริมเศรษฐกิจฐานราก </t>
  </si>
  <si>
    <t>ศึกษาแนวทางการพัฒนาและเพิ่มประสิทธิภาพการให้บริการภาคการเกษตร Agricultural Service Provider</t>
  </si>
  <si>
    <t>การพัฒนาระบบฐานข้อมูลการเกษตร</t>
  </si>
  <si>
    <t xml:space="preserve">บริหารจัดการด้านเศรษฐกิจการเกษตร </t>
  </si>
  <si>
    <t xml:space="preserve">โครงการระบบส่งเสริมการเกษตรแบบแปลงใหญ่ </t>
  </si>
  <si>
    <t xml:space="preserve">โครงการพัฒนาศักยภาพกระบวนการผลิตสินค้าเกษตร </t>
  </si>
  <si>
    <t xml:space="preserve">โครงการพัฒนาเกษตรกรรมยั่งยืน </t>
  </si>
  <si>
    <t>โครงการจัดทำข้อมูลด้านการเกษตรแห่งชาติ</t>
  </si>
  <si>
    <t>โครงการจัดการสินค้าเกษตรเพื่อเพิ่มประสิทธิภาพการผลิตและยกระดับมูลค่าสินค้าเกษตร</t>
  </si>
  <si>
    <t>โครงการบริหารจัดการทรัพยากรการเกษตรและสิ่งแวดล้อมอย่างสมดุลและยั่งยืน</t>
  </si>
  <si>
    <t xml:space="preserve">โครงการศูนย์เรียนรู้การเพิ่มประสิทธิภาพการผลิตสินค้าเกษตร </t>
  </si>
  <si>
    <t>โครงการส่งเสริมการพัฒนาระบบประกันภัยผลผลิตทางการเกษตร</t>
  </si>
  <si>
    <t>โครงการสร้างผู้ประกอบการเพื่อให้บริการทางการเกษตรในชุมชน</t>
  </si>
  <si>
    <t>โครงการพัฒนาแพลตฟอร์มดิจิทัลของรัฐ</t>
  </si>
  <si>
    <r>
      <rPr>
        <b/>
        <u val="single"/>
        <sz val="14"/>
        <rFont val="Angsana New"/>
        <family val="1"/>
      </rPr>
      <t xml:space="preserve"> ตารางที่ 7</t>
    </r>
    <r>
      <rPr>
        <b/>
        <sz val="14"/>
        <rFont val="Angsana New"/>
        <family val="1"/>
      </rPr>
      <t xml:space="preserve"> เปรียบเทียบผลการคำนวณต้นทุนกิจกรรมย่อยแยกตามแหล่งเงิน</t>
    </r>
  </si>
  <si>
    <t>กิจกรรมย่อย (y-1)</t>
  </si>
  <si>
    <t>ต้นทุนผลผลิตประจำปีงบประมาณ พ.ศ. 2563 (ต.ค. 62 - ก.ย. 63)</t>
  </si>
  <si>
    <t>ผลการเปรียบเทียบ</t>
  </si>
  <si>
    <t>เงินใน งปม. (y-1)</t>
  </si>
  <si>
    <t>เงินนอก งปม. (y-1)</t>
  </si>
  <si>
    <t>งบกลาง (y-1)</t>
  </si>
  <si>
    <t>ค่าเสื่อมราคา (y-1)</t>
  </si>
  <si>
    <t>ต้นทุนรวม (y-1)</t>
  </si>
  <si>
    <t>ปริมาณ (y-1)</t>
  </si>
  <si>
    <t>หน่วยนับ (y-1)</t>
  </si>
  <si>
    <t>ต้นทุนต่อหน่วย (y-1)</t>
  </si>
  <si>
    <t>เงินใน งปม.</t>
  </si>
  <si>
    <t>เงินนอก งปม.</t>
  </si>
  <si>
    <t>ต้นทุนรวม เพิ่ม/(ลด) %</t>
  </si>
  <si>
    <t>ปริมาณ เพิ่ม/(ลด) %</t>
  </si>
  <si>
    <t>ต้นทุนต่อหน่วย เพิ่ม/(ลด) %</t>
  </si>
  <si>
    <t>#กิจกรรมย่อยหน่วยงานหลัก</t>
  </si>
  <si>
    <t xml:space="preserve">ศูนย์สารสนเทศการเกษตร </t>
  </si>
  <si>
    <t>#กิจกรรมย่อยหน่วยงานสนับสนุน</t>
  </si>
  <si>
    <r>
      <t xml:space="preserve"> </t>
    </r>
    <r>
      <rPr>
        <b/>
        <u val="single"/>
        <sz val="14"/>
        <rFont val="Angsana New"/>
        <family val="1"/>
      </rPr>
      <t>ตารางที่</t>
    </r>
    <r>
      <rPr>
        <b/>
        <sz val="14"/>
        <rFont val="Angsana New"/>
        <family val="1"/>
      </rPr>
      <t xml:space="preserve"> 7 เปรียบเทียบผลการคำนวณต้นทุนกิจกรรมย่อยแยกตามแหล่งเงิน (ต่อ)</t>
    </r>
  </si>
  <si>
    <t>การวิเคราะห์สาเหตุของการเปลี่ยนแปลงของต้นทุนต่อหน่วยกิจกรรมย่อย (.......)</t>
  </si>
  <si>
    <t>เหตุผล</t>
  </si>
  <si>
    <t>ต้นทุนผลผลิตประจำปีงบประมาณ พ.ศ. 2564 (ต.ค. 63 - ก.ย. 64)</t>
  </si>
  <si>
    <t>ลดลง 52.68% เนื่องจากสถานการณ์การโควิด-19 ปรับเปลี่ยนวิธีในการทำงานเป็นออนไลน์ทำให้ไม่มีค่าใช้จ่ายทำให้ต้นทุนลดลง</t>
  </si>
  <si>
    <t xml:space="preserve">ลดลง 37.41% เนื่องจากในปีงบประมาณ พ.ศ. 2564 อยู่ในช่วงที่ไวรัสโคโรนา (COVID -19) ระบาด รัฐบาลขอความร่วมมือในการเดินทางออกนอกจังหวัดเพื่อควบคุมการระบาดของโรค ทำให้หน่วยงานไม่สามารถลงปฏิบัติงานในพื้นที่ได้ โดยสำนักวิจัยเศรษฐกิจการเกษตรได้มีการปรับเปลี่ยนรูปแบบการปฏิบัติงาน เพื่อให้ได้เป็นไปตามแผนการใช้จ่ายงบประมาณที่ได้วางแผนไว้ โดยการสัมภาษณ์ทางโทรศัพท์ และส่งแบบสอบถามทางไปรษณีย์  ส่งผลให้มีการใช้จ่ายงบประมาณลดลง </t>
  </si>
  <si>
    <t xml:space="preserve">ลดลง 37.37% เนื่องจากในปีงบประมาณ พ.ศ. 2564 อยู่ในช่วงที่ไวรัสโคโรนา (COVID -19) ระบาด รัฐบาลขอความร่วมมือในการเดินทางออกนอกจังหวัดเพื่อควบคุมการระบาดของโรค ทำให้หน่วยงานไม่สามารถลงปฏิบัติงานในพื้นที่ได้ โดยสำนักวิจัยเศรษฐกิจการเกษตรได้มีการปรับเปลี่ยนรูปแบบการปฏิบัติงาน เพื่อให้ได้เป็นไปตามแผนการใช้จ่ายงบประมาณที่ได้วางแผนไว้ โดยการสัมภาษณ์ทางโทรศัพท์ และส่งแบบสอบถามทางไปรษณีย์  ส่งผลให้มีการใช้จ่ายงบประมาณลดลง </t>
  </si>
  <si>
    <t xml:space="preserve">ลดลง 37.54% เนื่องจากในปีงบประมาณ พ.ศ. 2564 อยู่ในช่วงที่ไวรัสโคโรนา (COVID -19) ระบาด รัฐบาลขอความร่วมมือในการเดินทางออกนอกจังหวัดเพื่อควบคุมการระบาดของโรค ทำให้หน่วยงานไม่สามารถลงปฏิบัติงานในพื้นที่ได้ โดยสำนักวิจัยเศรษฐกิจการเกษตรได้มีการปรับเปลี่ยนรูปแบบการปฏิบัติงาน เพื่อให้ได้เป็นไปตามแผนการใช้จ่ายงบประมาณที่ได้วางแผนไว้ โดยการสัมภาษณ์ทางโทรศัพท์ และส่งแบบสอบถามทางไปรษณีย์  ส่งผลให้มีการใช้จ่ายงบประมาณลดลง </t>
  </si>
  <si>
    <t xml:space="preserve">งานวิเคราะห์มาตรการความช่วยเหลือเกษตรกร </t>
  </si>
  <si>
    <t xml:space="preserve">ลดลง 37.45% เนื่องจากในปีงบประมาณ พ.ศ. 2564 อยู่ในช่วงที่ไวรัสโคโรนา (COVID -19) ระบาด รัฐบาลขอความร่วมมือในการเดินทางออกนอกจังหวัดเพื่อควบคุมการระบาดของโรค ทำให้หน่วยงานไม่สามารถลงปฏิบัติงานในพื้นที่ได้ โดยสำนักวิจัยเศรษฐกิจการเกษตรได้มีการปรับเปลี่ยนรูปแบบการปฏิบัติงาน เพื่อให้ได้เป็นไปตามแผนการใช้จ่ายงบประมาณที่ได้วางแผนไว้ โดยการสัมภาษณ์ทางโทรศัพท์ และส่งแบบสอบถามทางไปรษณีย์  ส่งผลให้มีการใช้จ่ายงบประมาณลดลง </t>
  </si>
  <si>
    <t xml:space="preserve">ลดลง 37.28% เนื่องจากในปีงบประมาณ พ.ศ. 2564 อยู่ในช่วงที่ไวรัสโคโรนา (COVID -19) ระบาด รัฐบาลขอความร่วมมือในการเดินทางออกนอกจังหวัดเพื่อควบคุมการระบาดของโรค ทำให้หน่วยงานไม่สามารถลงปฏิบัติงานในพื้นที่ได้ โดยสำนักวิจัยเศรษฐกิจการเกษตรได้มีการปรับเปลี่ยนรูปแบบการปฏิบัติงาน เพื่อให้ได้เป็นไปตามแผนการใช้จ่ายงบประมาณที่ได้วางแผนไว้ โดยการสัมภาษณ์ทางโทรศัพท์ และส่งแบบสอบถามทางไปรษณีย์  ส่งผลให้มีการใช้จ่ายงบประมาณลดลง </t>
  </si>
  <si>
    <t xml:space="preserve">งานวิจัยเศรษฐกิจพืชอาหารและพลังงานทดแทน </t>
  </si>
  <si>
    <t xml:space="preserve">ลดลง 36.19% เนื่องจากในปี 2564 ได้ปรับลดเอกสารที่เผยแพร่ลง และเน้นปรับรูปแบบในการเผยแพร่เอกสารเป็นการเผยแพร่ผ่านสื่อสังคม เช่น Face book, Line และ You tube ฯลฯ ที่เชื่อมโยงกลุ่มคนเป็นเครือข่ายสังคม  รวมทั้ง E-Book หรือเผยแพร่ผ่าน Website </t>
  </si>
  <si>
    <t xml:space="preserve">ลดลง 21.32% เนื่องจากปริมาณหน่วยนับเพิ่มขึ้น จำนวน 128 ราย (จากเดิมเป้าหมายการพัฒนาเศรษฐกิจการเกษตรอาสา จำนวน 882 ราย ในปีงบประมาณ พ.ศ. 2563 เพิ่มขึ้นเป็น 1,010 ราย ในปีงบประมาณ พ.ศ. 2564) อีกทั้งสถานการณ์การแพร่ระบาดของโรคติดเชื้อโครโรน่า 2019 (Covid-19) ทำให้ไม่สามารถจัดกิจกรรมอบรมได้ตามแผน คือ 
   1) อบรมปรัชญาเศรษฐกิจพอเพียง จำนวน 3 ครั้งสามารถดำเนินการครบถ้วน จำนวน 8 สศท. ดำเนินการได้ 2 ครั้ง จำนวน 3 สศท. และอีก 1 สศท. ไม่สามารถดำเนินการได้ เนื่องจากอยู่ในเขตพื้นที่ควบคุมสูง และพื้นที่ควบคุมสูงสุดเข้มงวด 
   2) อบรมเศรษฐกิจการเกษตรอาสา (ศกอ.) กำหนดแผนจัดสรรงบประมาณในการจัดอบรมครั้งแรก จำนวน 5 สศท. สามารถดำเนินการได้ 1 สศท. ปรับเปลี่ยนรูปแบบการอบรมเป็นแบบออนไลน์ 2 สศท. และอยู่ในเขตพื้นที่ควบคุมสูง และพื้นที่ควบคุมสูงสุดเข้มงวดไม่สามารถจัดอบรมได้ 2 สศท. และอีก 7 สศท. ไม่ได้รับการจัดสรรงบประมาณให้จัดอบรมในรอบแรก ได้รับจัดสรรงบประมาณมาให้ภายหลังจึงไม่สามารถดำเนินการจัดอบรมได้ทัน   </t>
  </si>
  <si>
    <t>กิจกรรมย่อยของหน่วยงานสนับสนุน</t>
  </si>
  <si>
    <t>เพิ่มขึ้น 281.82% เนื่องจาก จำนวนชั่วโมง* จำนวนคน ในปีงบประมาณ พ.ศ. 2564 ลดลงจากปีงบประมาณ พ.ศ. 2563
เนื่องจากในปีงบประมาณ 2564 มีการจัดฝึกอบรมหลักสูตรเสริมสร้างความรู้ ความเข้าใจเพื่อนำไปใช้ในการปฏิบัติงาน โดยมีระยะเวลาการจัดอบรม (3 - 24 ชั่วโมง) ในขณะที่การจัดฝึกอบรมในปีงบประมาณ พ.ศ. 2563 มีการจัดฝึกอบรมหลักสูตร "นักบริหารการเศรษฐกิจการเกษตร" ซึ่งใช้ระยะเวลาในการฝึกอบรม จำนวน 30 วัน (180 ชั่วโมง) ทำให้จำนวนชั่วโมง* จำนวนคน 
ในปีงบประมาณ พ.ศ. 2563 มากกว่า ปีงบประมาณ พ.ศ. 2564</t>
  </si>
  <si>
    <t>งานด้านยานพาหนะ</t>
  </si>
  <si>
    <t>งานด้านวินัยและความรับผิดทางละเมิด</t>
  </si>
  <si>
    <t>เพิ่มขึ้น 120.37% เนื่องจาก ในปีงบประมาณ พ.ศ. 2564 มีงานที่อยู่ในความรับผิดชอบ ดังนี้</t>
  </si>
  <si>
    <t>1. การตรวจและยกร่างกฎหมาย 2 เรื่อง</t>
  </si>
  <si>
    <t>2. การให้คำปรึกษาและความเห็นทางกฎหมาย 100 เรื่อง</t>
  </si>
  <si>
    <t>3. การยกร่างสัญญาและการบริหารสัญญา 100 เรื่อง</t>
  </si>
  <si>
    <t>4. การตรวจร่างสัญญาและการบริหารสัญญาตามกฎหมายว่าด้วยการจัดซื้อจัดจ้างและการบริหารพัสดุภาครัฐ 30 เรื่อง</t>
  </si>
  <si>
    <t>5. การเผยแพร่ให้ความรู้ทางด้านกฎหมาย 3 เรื่อง</t>
  </si>
  <si>
    <t>6. การดำเนินการเกี่ยวกับการรักษาราชการแทนและการปฏิบัติราชการแทนเลขาธิการ และหัวหน้าส่วนราชการระดับสำนัก/กอง - เรื่อง</t>
  </si>
  <si>
    <t>7. การดำเนินคดีอาญา คดีเพ่ง คดีในศาลปกครอง คดีในศาลรัฐธรรมนูญ และคดีอื่นๆ 2 คดี</t>
  </si>
  <si>
    <t>8. การเตรียมระงับข้อพิพาท 1 เรื่อง</t>
  </si>
  <si>
    <t>9. การบังคับคดีตามคำพิพากษาหรือคำสั่ง 1 เรื่อง</t>
  </si>
  <si>
    <t>10. การดำเนินมาตราการปกครอง (ยกเว้นการดำเนินการเกี่ยวกับการอุทธรณ์) 1 เรื่อง</t>
  </si>
  <si>
    <t>11. การทำสำเนาการไต่สวน สำเนาการสอบสวน หรือสำเนาการสอบสวนจากการร้องเรียน ร้องทุกข์ การตรวจสอบหรือสืบสวนและการสอบสวน 2 สำนวน</t>
  </si>
  <si>
    <t>12. การร้องทุกข์และการดำเนินการทางวินัย - เรื่อง</t>
  </si>
  <si>
    <t>13. การพิจารณาและตรวจสอบคำอุทธรณ์หรือคำโต้แย้ง - เรื่อง</t>
  </si>
  <si>
    <t>14. การส่งเสริมวินัยและเสริมสร้างคุณธรรม 1 เรื่อง</t>
  </si>
  <si>
    <t>15. แผนป้องกันและปราบปรามการทุจริต 1 เรื่อง</t>
  </si>
  <si>
    <t>16. องค์กรคุณธรรม 1 เรื่อง</t>
  </si>
  <si>
    <t>17. การประเมิณคุณธรรมและความโปร่งใสในการดำเนินงานของหน่วยงานภาครัฐ (ITA) 1 เรื่อง</t>
  </si>
  <si>
    <t>18. ศูนย์ปฏิบัติการต่อต้านการทุจริต สำนักงานเศรษฐกิจการเกษตร 1 ครั้ง</t>
  </si>
  <si>
    <t>20. การบรรยายให้ความรู้เกี่ยวกับระเบียบ กฎหมาย ที่ใช้ในการปฏิบัติราชการ - ครั้ง</t>
  </si>
  <si>
    <t>21. งานสืบสวน สอบสวน กรณีต่างๆ 1 เรื่อง</t>
  </si>
  <si>
    <t>22. งานสอบสวนความรับผิดทางละเมิด 1 เรื่อง</t>
  </si>
  <si>
    <t>23. งานสอบสวนวินัยข้าราชการ - เรื่อง</t>
  </si>
  <si>
    <t>24. งานอื่นๆ เช่น ประชุม - เรื่อง/ครั้ง</t>
  </si>
  <si>
    <t>จึงเป็นสาเหตุให้ต้นทุนต่อหน่วยเพิ่มขึ้น</t>
  </si>
  <si>
    <r>
      <t xml:space="preserve"> </t>
    </r>
    <r>
      <rPr>
        <b/>
        <u val="single"/>
        <sz val="14"/>
        <rFont val="Angsana New"/>
        <family val="1"/>
      </rPr>
      <t>ตารางที่ 8</t>
    </r>
    <r>
      <rPr>
        <b/>
        <sz val="14"/>
        <rFont val="Angsana New"/>
        <family val="1"/>
      </rPr>
      <t xml:space="preserve">  เปรียบเทียบผลการคำนวณต้นทุนผลผลิตย่อยแยกตามแหล่งเงิน (ต่อ)</t>
    </r>
  </si>
  <si>
    <t>การวิเคราะห์สาเหตุของการเปลี่ยนแปลงของต้นทุนต่อหน่วยผลผลิตย่อย</t>
  </si>
  <si>
    <t>ลดลง 51.66% เนื่องจากสถานการณ์การโควิด-19 ปรับเปลี่ยนวิธีในการทำงาน ทำให้ไม่มีค่าใช้จ่ายทำให้ต้นทุนลดลง</t>
  </si>
  <si>
    <t xml:space="preserve">ลดลง 36.07% เนื่องจากในปีงบประมาณ พ.ศ. 2564 อยู่ในช่วงที่ไวรัสโคโรนา (COVID -19) ระบาด รัฐบาลขอความร่วมมือในการเดินทางออกนอกจังหวัดเพื่อควบคุมการระบาดของโรค ทำให้หน่วยงานไม่สามารถลงปฏิบัติงานในพื้นที่ได้ โดยสำนักวิจัยเศรษฐกิจการเกษตรได้มีการปรับเปลี่ยนรูปแบบการปฏิบัติงาน เพื่อให้ได้เป็นไปตามแผนการใช้จ่ายงบประมาณที่ได้วางแผนไว้ โดยการสัมภาษณ์ทางโทรศัพท์ และส่งแบบสอบถามทางไปรษณีย์  ส่งผลให้มีการใช้จ่ายงบประมาณลดลง </t>
  </si>
  <si>
    <t>ลดลง 33.31% เนื่องจากในปี 2564 ได้ปรับลดประเภทของเอกสารที่จะเผยแพร่ลง และเน้นปรับรูปแบบในการเผยแพร่เอกสารเป็นการเผยแพร่ผ่านสื่อสังคม เช่น Face book, Line และ You tube ฯลฯ ที่เชื่อมโยงกลุ่มคนเป็นเครือข่ายสังคม รวมทั้ง E-Book หรือเผยแพร่ผ่าน Website</t>
  </si>
  <si>
    <t>ลดลง 61.28% เนื่องจากการในปี 2564 การได้รับจัดสรรงบประมาณไม่สอดคล้องกับแผนการดำเนินงานเก็บข้อมูลภาคสนามที่ต้องดำเนินการในช่วงเดือนกุมภาพันธ์ ถึง เมษายน 2564 ซึ่งคิดเป็นร้อยละ 80 ของงบประมาณโครงการ ประกอบกับเกิดสถานการณ์การแพร่ระบาดของโรคติดเชื้อไวรัสโคโรน่า 2019 (Covid 19)  ทำให้บางจังหวัด่ไม่สามารถเดินทางเพื่อปฏิบัติงานเก็บข้อมูลได้ทันตามกรอบระยะเวลาดำเนินโครงการ จึงต้องปรับลดจำนวนตัวอย่างลงและได้มีการคืนเงินงบประมาณบางส่วน</t>
  </si>
  <si>
    <t>ลดลง 35.02% เนื่องจากสถานการณ์การระบาดของเชื้อไวรัสโควิด 2019 ทำให้ไม่สามารถลงปฏิบัติงานในพื้นที่ได้ โดยศูนย์ประเมินผลได้ปรับเปลี่ยนรูปแบบการปฏิบัติงาน โดยนำเทคโนโลยีมาใช้ เช่น การสัมภาษณ์ออนไลน์ ส่งแบบสอบถามออนไลน์ และทางไปรษณีย์ร่วมด้วย ส่งผลให้เกิดการประหยัดงบประมาณและลดลง รวมทั้งมีเครือข่ายหน่วยงานร่วมดำเนินการ</t>
  </si>
  <si>
    <t>ลดลง 22.02% เนื่องจากสถานการณ์การระบาดของเชื้อไวรัสโควิด 2019 ทำให้ไม่สามารถลงปฏิบัติงานในพื้นที่ได้ โดยศูนย์ประเมินผลได้ปรับเปลี่ยนรูปแบบการปฏิบัติงาน โดยนำเทคโนโลยีมาใช้ เช่น การสัมภาษณ์ออนไลน์ ส่งแบบสอบถามออนไลน์ และทางไปรษณีย์ร่วมด้วย ส่งผลให้เกิดการประหยัดงบประมาณและลดลง</t>
  </si>
  <si>
    <t>ลดลง 48.76% เนื่องจากในปี 2564 ได้ปรับลดประเภทของเอกสารที่จะเผยแพร่ลง และเน้นปรับรูปแบบในการเผยแพร่เอกสารเป็นการเผยแพร่รูปแบบซอฟท์ไฟล์ CD หรือ E-book หรือเผยแพร่ผ่าน web-site และไม่สามารถลงพื้นที่ทำการสำรวจภาคสนามได้เนื่องจากติดปัญหาการแพร่ระบาดของโรคติดเชื้อไวรัสโคโรน่า 2019  (Covid -19) ซึ่งได้มีการคืนเงินงบประมาณบางส่วน</t>
  </si>
  <si>
    <t>ลดลง 31.56% เนื่องจากสถานการณ์การระบาดของเชื้อโควิด-19 จึงมีการปรับเปลี่ยนวิธีในการดำเนินงาน เช่น จัดประชุมออนไลน์ จัดทำแบบสอบถามออนไลน์/ไปรษณีย์ และสอบถามข้อมูลทางโทรศัพท์ เป็นต้น</t>
  </si>
  <si>
    <t xml:space="preserve">ลดลง 91.11% เนื่องจากในปีงบประมาณ พ.ศ. 2564 อยู่ในช่วงที่ไวรัสโคโรนา (COVID -19) ระบาด รัฐบาลขอความร่วมมือในการเดินทางออกนอกจังหวัดเพื่อควบคุมการระบาดของโรค ทำให้หน่วยงานไม่สามารถลงปฏิบัติงานในพื้นที่ได้ โดยสำนักวิจัยเศรษฐกิจการเกษตรได้มีการปรับเปลี่ยนรูปแบบการปฏิบัติงาน เพื่อให้ได้เป็นไปตามแผนการใช้จ่ายงบประมาณที่ได้วางแผนไว้ โดยการสัมภาษณ์ทางโทรศัพท์ และส่งแบบสอบถามทางไปรษณีย์  ส่งผลให้มีการใช้จ่ายงบประมาณลดลง </t>
  </si>
  <si>
    <t>เพิ่มขึ้น 36.74% เนื่องจากงบประมาณเพิ่มขึ้นจากปี 63 และมีการทำงานร่วมกับเขตทำให้มีปริมาณงานเพิ่มขึ้นจึงทำให้ต้นทุนสูงขึ้น</t>
  </si>
  <si>
    <t>ลดลง 94.68% เนื่องจากสถานการณ์การแพร่ระบาดของโรคติดเชื้อไวรัสโควิด 2019 ทำให้ไม่สามารถจัดอบรมได้ จึงใช้การจัดส่งคู่มือ และ CD ให้ สศท. 1-12 เพื่อศึกษา และคืนเงินงบประมาณทั้งหมด</t>
  </si>
  <si>
    <t>ลดลง 26.72% เนื่องจากสถานการณ์การระบาดของเชื้อไวรัสโควิด 2019 ทำให้ไม่สามารถลงปฏิบัติงานในพื้นที่ได้ โดยศูนย์ประเมินผลได้ปรับเปลี่ยนรูปแบบการปฏิบัติงาน โดยนำเทคโนโลยีมาใช้ เช่น การสัมภาษณ์ออนไลน์ ส่งแบบสอบถามออนไลน์ และทางไปรษณีย์ร่วมด้วย ส่งผลให้เกิดการประหยัดงบประมาณและลดลง รวมทั้งมีเครือข่ายหน่วยงานร่วมดำเนินการ</t>
  </si>
  <si>
    <t>การวิเคราะห์สาเหตุของการเปลี่ยนแปลงของต้นทุนต่อหน่วยกิจกรรมหลัก</t>
  </si>
  <si>
    <r>
      <rPr>
        <b/>
        <u val="single"/>
        <sz val="14"/>
        <rFont val="Angsana New"/>
        <family val="1"/>
      </rPr>
      <t>ตารางที่ 9</t>
    </r>
    <r>
      <rPr>
        <b/>
        <sz val="14"/>
        <rFont val="Angsana New"/>
        <family val="1"/>
      </rPr>
      <t xml:space="preserve">  เปรียบเทียบผลการคำนวณต้นทุนกิจกรรมหลักแยกตามแหล่งเงิน (ต่อ)</t>
    </r>
  </si>
  <si>
    <r>
      <t xml:space="preserve"> </t>
    </r>
    <r>
      <rPr>
        <b/>
        <u val="single"/>
        <sz val="14"/>
        <rFont val="Angsana New"/>
        <family val="1"/>
      </rPr>
      <t>ตารางที่ 10</t>
    </r>
    <r>
      <rPr>
        <b/>
        <sz val="14"/>
        <rFont val="Angsana New"/>
        <family val="1"/>
      </rPr>
      <t xml:space="preserve">  เปรียบเทียบผลการคำนวณต้นทุนผลผลิตหลักแยกตามแหล่งเงิน (ต่อ)</t>
    </r>
  </si>
  <si>
    <t>การวิเคราะห์สาเหตุของการเปลี่ยนแปลงของต้นทุนต่อหน่วยผลผลิตหลัก</t>
  </si>
  <si>
    <t>โครงการบริหารจัดการการผลิตสินค้าเกษตรตามแผนที่เกษตรเพื่อการบริหารจัดการเชิงรุก (Agri Map)</t>
  </si>
  <si>
    <t xml:space="preserve">โครงการเตือนภัยเศรษฐกิจการเกษตร </t>
  </si>
  <si>
    <t xml:space="preserve">โครงการติดตามประเมินผลการดำเนินงานโครงการพระราชดำริ </t>
  </si>
  <si>
    <r>
      <rPr>
        <b/>
        <sz val="14"/>
        <rFont val="TH SarabunPSK"/>
        <family val="2"/>
      </rPr>
      <t>ลดลง 21.37%</t>
    </r>
    <r>
      <rPr>
        <sz val="14"/>
        <rFont val="TH SarabunPSK"/>
        <family val="2"/>
      </rPr>
      <t xml:space="preserve"> เนื่องจากในปี 2564 ได้ปรับลดประเภทของเอกสารที่จะเผยแพร่ลง และเน้นปรับรูปแบบในการเผยแพร่เอกสารเป็นการเผยแพร่รูปแบบซอฟท์ไฟล์ CD หรือ E-book หรือเผยแพร่ผ่าน web-site และไม่สามารถลงพื้นที่ทำการสำรวจภาคสนามได้เนื่องจากติดปัญหาการแพร่ระบาดของโรคติดเชื้อไวรัสโคโรน่า 2019 (Covid-19) ซึ่งได้มีการคืนเงินงบประมาณบางส่วน</t>
    </r>
  </si>
  <si>
    <r>
      <rPr>
        <b/>
        <sz val="14"/>
        <rFont val="TH SarabunPSK"/>
        <family val="2"/>
      </rPr>
      <t xml:space="preserve">ลดลง 36.87% </t>
    </r>
    <r>
      <rPr>
        <sz val="14"/>
        <rFont val="TH SarabunPSK"/>
        <family val="2"/>
      </rPr>
      <t>เนื่องจากงบประมาณลดลงจากปี 63 และสถานการณ์การโควิด-19 ปรับเปลี่ยนวิธีในการทำงาน ทำให้ไม่มีค่าใช้จ่ายทำให้ต้นทุนลดลง</t>
    </r>
  </si>
  <si>
    <t>การวิเคราะห์สาเหตุของการเปลี่ยนแปลงของต้นทุนทางตรงตามศูนย์ต้นทุน</t>
  </si>
  <si>
    <r>
      <rPr>
        <b/>
        <u val="single"/>
        <sz val="14"/>
        <rFont val="Angsana New"/>
        <family val="1"/>
      </rPr>
      <t>ตารางที่ 11</t>
    </r>
    <r>
      <rPr>
        <b/>
        <sz val="14"/>
        <rFont val="Angsana New"/>
        <family val="1"/>
      </rPr>
      <t xml:space="preserve">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 (ต่อ)</t>
    </r>
  </si>
  <si>
    <r>
      <t xml:space="preserve"> </t>
    </r>
    <r>
      <rPr>
        <b/>
        <u val="single"/>
        <sz val="14"/>
        <rFont val="Angsana New"/>
        <family val="1"/>
      </rPr>
      <t>ตารางที่ 12</t>
    </r>
    <r>
      <rPr>
        <b/>
        <sz val="14"/>
        <rFont val="Angsana New"/>
        <family val="1"/>
      </rPr>
      <t xml:space="preserve"> รายงานเปรียบเทียบต้นทุนทางอ้อมตามลักษณะของต้นทุน (คงที่/ผันแปร) (ต่อ)</t>
    </r>
  </si>
  <si>
    <t>การวิเคราะห์สาเหตุของการเปลี่ยนแปลงของต้นทุนทางอ้อมตามค่าใช้จ่าย</t>
  </si>
  <si>
    <t>ค่าใช้จ่าย</t>
  </si>
  <si>
    <t xml:space="preserve"> 02</t>
  </si>
  <si>
    <r>
      <rPr>
        <b/>
        <sz val="14"/>
        <rFont val="TH SarabunPSK"/>
        <family val="2"/>
      </rPr>
      <t>เพิ่มขึ้น 26.46%</t>
    </r>
    <r>
      <rPr>
        <sz val="14"/>
        <rFont val="TH SarabunPSK"/>
        <family val="2"/>
      </rPr>
      <t xml:space="preserve"> เนื่องจากในปี 2563 กพร.มีบุคลากรในสังกัดที่เป็นข้าราชการและปฏิบัติงาน จำนวน 3 ราย และในปี 2564 ได้มีข้าราชการขอโอนย้ายมาเพิ่มอีก 1 ราย รวมเป็น 4 ราย จึงทำให้ค่าใช้จ่ายบุคลากรเพิ่มขึ้น และส่งผลให้ค่าตอบแทน ค่าใช้สอย วัสดุ และค่าสาธารณูปโภคเพิ่มขึ้นตามไปด้วย ซึ่งทำให้ต้นทุนรวมเพิ่มขึ้นจาก 2,079,423.14 บาท ในปี 2563 เป็น 2,629,602.09 บาท ในปี 2564</t>
    </r>
  </si>
  <si>
    <r>
      <rPr>
        <b/>
        <sz val="14"/>
        <rFont val="TH SarabunPSK"/>
        <family val="2"/>
      </rPr>
      <t>เพิ่มขึ้น 61.66%</t>
    </r>
    <r>
      <rPr>
        <sz val="14"/>
        <rFont val="TH SarabunPSK"/>
        <family val="2"/>
      </rPr>
      <t xml:space="preserve"> เนื่องจากมีการดำเนินงานโครงการย่อยภายใต้โครงการเกษตรกรรมยั่งยืนเพิ่มขี้น จาก 2 เรื่อง ในปี 2563 เป็น 4 เรื่อง ในปี 2564 ทำให้มีค่าใช้จ่ายในการปฏิบัติงานเพิ่มขื้น </t>
    </r>
  </si>
  <si>
    <r>
      <rPr>
        <b/>
        <sz val="14"/>
        <rFont val="TH SarabunPSK"/>
        <family val="2"/>
      </rPr>
      <t>ลดลง 49.28%</t>
    </r>
    <r>
      <rPr>
        <sz val="14"/>
        <rFont val="TH SarabunPSK"/>
        <family val="2"/>
      </rPr>
      <t xml:space="preserve"> เนื่องจากปี 2564 สถานการณ์การแพร่ระบาดของโรค COVID-19 ทำให้ต้องปรับแผนการดำเนินการ เช่น การปรับวิธีอบรมสัมมนาเป็นรูปแบบออนไลน์ การประชุมผ่านระบบ Zoom Meeting รวมทั้งการลงพื้นที่ก็ไม่สามารถดำเนินการได้ เนื่องจากมาตราการจำกัดการเดินทางข้ามจังหวัด เป็นต้น จึงทำให้ต้นทุนในการดำเนินงานลดน้อยลง และไม่เป็นไปตามเป้าหมายที่กำหนด</t>
    </r>
  </si>
  <si>
    <r>
      <rPr>
        <b/>
        <sz val="14"/>
        <rFont val="TH SarabunPSK"/>
        <family val="2"/>
      </rPr>
      <t xml:space="preserve">ลดลง 48.17% </t>
    </r>
    <r>
      <rPr>
        <sz val="14"/>
        <rFont val="TH SarabunPSK"/>
        <family val="2"/>
      </rPr>
      <t>เนื่องจากงบประมาณลดลงจากปี 63 และสถานการณ์การโควิด-19 ปรับเปลี่ยนวิธีในการทำงาน ทำให้ไม่มีค่าใช้จ่ายทำให้ต้นทุนลดลง</t>
    </r>
  </si>
  <si>
    <r>
      <rPr>
        <b/>
        <sz val="14"/>
        <rFont val="TH SarabunPSK"/>
        <family val="2"/>
      </rPr>
      <t>ลดลง 26.72%</t>
    </r>
    <r>
      <rPr>
        <sz val="14"/>
        <rFont val="TH SarabunPSK"/>
        <family val="2"/>
      </rPr>
      <t xml:space="preserve"> เนื่องจากสถานการณ์การระบาดของเชื้อไวรัสโควิด 2019 ทำให้ไม่สามารถลงปฏิบัติงานในพื้นที่ได้ โดยศูนย์ประเมินผลได้ปรับเปลี่ยนรูปแบบการปฏิบัติงาน โดยนำเทคโนโลยีมาใช้ เช่น การสัมภาษณ์ออนไลน์ ส่งแบบสอบถามออนไลน์ และทางไปรษณีย์ร่วมด้วย ส่งผลให้เกิดการประหยัดงบประมาณและลดลง รวมทั้งมีเครือข่ายหน่วยงานร่วมดำเนินการ</t>
    </r>
  </si>
  <si>
    <t>รายงานสรุปผลการวิเคราะห์ต้นทุนต่อหน่วยผลผลิต</t>
  </si>
  <si>
    <t>ของ สำนักงานเศรษฐกิจการเกษตร</t>
  </si>
  <si>
    <t>สำหรับปีงบประมาณ พ.ศ. 2564</t>
  </si>
  <si>
    <r>
      <t xml:space="preserve"> </t>
    </r>
    <r>
      <rPr>
        <b/>
        <u val="single"/>
        <sz val="14"/>
        <rFont val="Angsana New"/>
        <family val="1"/>
      </rPr>
      <t>ตารางที่ 8</t>
    </r>
    <r>
      <rPr>
        <b/>
        <sz val="14"/>
        <rFont val="Angsana New"/>
        <family val="1"/>
      </rPr>
      <t xml:space="preserve">  เปรียบเทียบผลการคำนวณต้นทุนผลผลิตย่อยแยกตามแหล่งเงิน</t>
    </r>
  </si>
  <si>
    <t>ผลผลิตย่อย (y-1)</t>
  </si>
  <si>
    <t>ต้นทุนรวม 
(y-1)</t>
  </si>
  <si>
    <t>กองเศรษฐกิจการเกษตรระหว่างประเทศ</t>
  </si>
  <si>
    <t>สำนักงานเศรษฐกิจการเกษตร ที่ 1 - 12</t>
  </si>
  <si>
    <t>การศึกษาต้นทุนโลจิสติกส์การเกษตร</t>
  </si>
  <si>
    <t>การพัฒนาแผนพัฒนาโลจิสติกส์และโซ่อุปทานภาคการเกษตร ภายใต้แผนยุทธศาสตร์การพัฒนาระบบโลจิสติกส์ของประเทศ</t>
  </si>
  <si>
    <t>งาน ศูนย์ข้อมูลเกษตรแห่งชาติ</t>
  </si>
  <si>
    <t xml:space="preserve">งานติดตามวิคราะห์สถานการณ์-ดัชนีเชิงพื้นที่ </t>
  </si>
  <si>
    <t>พัฒนาการจัดเก็บประมวลผลและวิเคราะห์ข้อมูลขนาดใหญ่ด้านเศรษฐกิจการเกษตร (Big Data)</t>
  </si>
  <si>
    <t>เพิ่มประสิทธิภาพระบบข้อมูลเกษตรกรกลาง</t>
  </si>
  <si>
    <t>ศึกษาแนวทางการเพิ่มศักยภาพสินค้าเกษตรที่ได้รับการรับรองสิ่งบ่งชี้ทางภูมิศาสตร์</t>
  </si>
  <si>
    <t>แผนบริหารราชการแผ่นดิน พ.ศ.2552-2554 ของ กษ. เสนอ สศช. เพื่อขอความเห็นชอบจาก ครม.</t>
  </si>
  <si>
    <t>ข้อมูลการตรวจสอบเพื่อควบคุมคุณภาพข้อมูล (Sample Check)</t>
  </si>
  <si>
    <t>ติดตามและประเมินผลการพัฒนาการเกษตรระดับจังหวัดและ
กลุ่มจังหวัด</t>
  </si>
  <si>
    <t>จัดทำประยุกต์ใช้ GI</t>
  </si>
  <si>
    <r>
      <rPr>
        <b/>
        <u val="single"/>
        <sz val="16"/>
        <rFont val="Angsana New"/>
        <family val="1"/>
      </rPr>
      <t>ตารางที่ 9</t>
    </r>
    <r>
      <rPr>
        <b/>
        <sz val="16"/>
        <rFont val="Angsana New"/>
        <family val="1"/>
      </rPr>
      <t xml:space="preserve">  เปรียบเทียบผลการคำนวณต้นทุนกิจกรรมหลักแยกตามแหล่งเงิน</t>
    </r>
  </si>
  <si>
    <t>กิจกรรมหลัก (y-1)</t>
  </si>
  <si>
    <t>ศึกษา และติดตามระบบส่งเสริมการเกษตรแปลงใหญ่</t>
  </si>
  <si>
    <t>การจัดทำภาวะเศรษฐกิจการเกษตรระดับภูมิภาค</t>
  </si>
  <si>
    <t>ขับเคลื่อนการดำเนินงานโครงการพัฒนาเกษตรอินทรีย์ในระดับพื้นที่</t>
  </si>
  <si>
    <t>การพัฒนาเกษตรอินทรีย์</t>
  </si>
  <si>
    <t>ชนิด</t>
  </si>
  <si>
    <t>จัดทำและพัฒนาข้อมูลด้านเศรษฐกิจการเกษตรและแผนบริหารจัดการสินค้าเกษตรที่เหมาะสมกับศักยภาพของพื้นที่</t>
  </si>
  <si>
    <t>พัฒนาระบบการประมวลผลภาวะเศรษฐกิจและสังคมครัวเรือนเกษตร</t>
  </si>
  <si>
    <t>การพัฒนาโครงสร้างพื้นฐานและระบบโลจิสติกส์</t>
  </si>
  <si>
    <t>พัฒนาศักยภาพเศรษฐกิจการเกษตรอาสาประจำศูนย์เรียนรู้การเพิ่มประสิทธิภาพการผลิตสินค้าเกษตร</t>
  </si>
  <si>
    <t>ติดตามประเมินผลโครงการภายใต้แผนงานบูรณาการพัฒนาและส่งเสริมเศรษฐกิจฐานราก ของกระทรวงเกษตรและสหกรณ์</t>
  </si>
  <si>
    <r>
      <t xml:space="preserve"> </t>
    </r>
    <r>
      <rPr>
        <b/>
        <u val="single"/>
        <sz val="14"/>
        <rFont val="Angsana New"/>
        <family val="1"/>
      </rPr>
      <t>ตารางที่ 10</t>
    </r>
    <r>
      <rPr>
        <b/>
        <sz val="14"/>
        <rFont val="Angsana New"/>
        <family val="1"/>
      </rPr>
      <t xml:space="preserve">  เปรียบเทียบผลการคำนวณต้นทุนผลผลิตหลักแยกตามแหล่งเงิน</t>
    </r>
  </si>
  <si>
    <t>ผลผลิตหลัก (y-1)</t>
  </si>
  <si>
    <t>บริหารจัดการด้านเศรษฐกิจการเกษตร</t>
  </si>
  <si>
    <t xml:space="preserve">โครงการบริหารจัดการการผลิตสินค้าเกษตรตามแผนที่เกษตรเพื่อการบริหารจัดการเชิงรุก (Agri - Map) </t>
  </si>
  <si>
    <t>โครงการพัฒนาฐานข้อมูลการเกษตร</t>
  </si>
  <si>
    <t xml:space="preserve">โครงการสารสนเทศเพื่อสนับสนุนการบริหารจัดการสินค้าเกษตร </t>
  </si>
  <si>
    <t>โครงการเพิ่มศักยภาพสินค้าเกษตรที่ได้รับการรับรองสิ่งบ่งชี้ทางภูมิศาสตร์</t>
  </si>
  <si>
    <t xml:space="preserve">โครงการพัฒนาโครงสร้างพื้นฐานและระบบโลจิสติกส์สินค้าเกษตร </t>
  </si>
  <si>
    <t xml:space="preserve">โครงการติดตามประเมินผลภายใต้แผนงานบูรณาการพัฒนาและส่งเสริมเศรษฐกิจฐานราก </t>
  </si>
  <si>
    <r>
      <rPr>
        <b/>
        <u val="single"/>
        <sz val="14"/>
        <rFont val="Angsana New"/>
        <family val="1"/>
      </rPr>
      <t>ตารางที่ 1</t>
    </r>
    <r>
      <rPr>
        <b/>
        <sz val="14"/>
        <rFont val="Angsana New"/>
        <family val="1"/>
      </rPr>
      <t>1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</t>
    </r>
  </si>
  <si>
    <t>ศูนย์ต้นทุน (y-1)</t>
  </si>
  <si>
    <t>รหัส (y-1)</t>
  </si>
  <si>
    <t>ต้นทุนทางตรง ปีงบประมาณ  พ.ศ.  2563</t>
  </si>
  <si>
    <t>ต้นทุนคงที่</t>
  </si>
  <si>
    <t>ต้นทุนผันแปร</t>
  </si>
  <si>
    <t>ต้นทุนรวม
 (y-1)</t>
  </si>
  <si>
    <t>ต้นทุนคงที่ เพิ่ม/(ลด) %</t>
  </si>
  <si>
    <t>ต้นทุนผันแปร เพิ่ม/(ลด) %</t>
  </si>
  <si>
    <t>ค่าใช้จ่ายบุคลากร (คงที่) (y-1)</t>
  </si>
  <si>
    <t>ค่าเสื่อมราคาและค่าตัดจำหน่าย (คงที่) (y-1)</t>
  </si>
  <si>
    <t>ค่าใช้จ่ายอื่น (คงที่) (y-1)</t>
  </si>
  <si>
    <t>รวม (คงที่) (y-1)</t>
  </si>
  <si>
    <t>ค่าตอบแทน ใช้สอยวัสดุ และสาธารณูปโภค (ผันแปร) (y-1)</t>
  </si>
  <si>
    <t>ค่าใช้จ่ายเดินทาง (ผันแปร) (y-1)</t>
  </si>
  <si>
    <t>ค่าใช้จ่ายด้านการฝึกอบรม (ผันแปร) (y-1)</t>
  </si>
  <si>
    <t>ค่าใช้จ่ายอื่น (ผันแปร) (y-1)</t>
  </si>
  <si>
    <t>รวม (ผันแปร) (y-1)</t>
  </si>
  <si>
    <t>ค่าใช้จ่ายบุคลากร (คงที่)</t>
  </si>
  <si>
    <t>ค่าเสื่อมราคาและค่าตัดจำหน่าย (คงที่)</t>
  </si>
  <si>
    <t>ค่าใช้จ่ายดำเนินงานรักษาความมั่นคงของประเทศ (คงที่)</t>
  </si>
  <si>
    <t>ค่าใช้จ่ายอื่น (คงที่)</t>
  </si>
  <si>
    <t>รวม (คงที่)</t>
  </si>
  <si>
    <t>ค่าตอบแทน ใช้สอยวัสดุ และสาธารณูปโภค (ผันแปร)</t>
  </si>
  <si>
    <t>ค่าใช้จ่ายเดินทาง (ผันแปร)</t>
  </si>
  <si>
    <t>ค่าใช้จ่ายด้านการฝึกอบรม (ผันแปร)</t>
  </si>
  <si>
    <t>ค่าใช้จ่ายเงินอุดหนุน (ผันแปร)</t>
  </si>
  <si>
    <t>ค่าใช้จ่ายบุคลากร (ผันแปร)</t>
  </si>
  <si>
    <t>ค่าใช้จ่ายอื่น (ผันแปร)</t>
  </si>
  <si>
    <t>รวม (ผันแปร)</t>
  </si>
  <si>
    <t>5101 (y-1)</t>
  </si>
  <si>
    <t>5105 (y-1)</t>
  </si>
  <si>
    <t>5106 (y-1)</t>
  </si>
  <si>
    <t>5104 (y-1)</t>
  </si>
  <si>
    <t>5103 (y-1)</t>
  </si>
  <si>
    <t>5102 (y-1)</t>
  </si>
  <si>
    <t>5212 (y-1)</t>
  </si>
  <si>
    <t>5105</t>
  </si>
  <si>
    <r>
      <rPr>
        <b/>
        <u val="single"/>
        <sz val="14"/>
        <rFont val="Angsana New"/>
        <family val="1"/>
      </rPr>
      <t xml:space="preserve"> ตารางที่ 12</t>
    </r>
    <r>
      <rPr>
        <b/>
        <sz val="14"/>
        <rFont val="Angsana New"/>
        <family val="1"/>
      </rPr>
      <t xml:space="preserve"> รายงานเปรียบเทียบต้นทุนทางอ้อมตามลักษณะของต้นทุน (คงที่/ผันแปร)</t>
    </r>
  </si>
  <si>
    <t xml:space="preserve">  (หน่วย : บาท)</t>
  </si>
  <si>
    <t>ต้นทุนคงที่ (y-1)</t>
  </si>
  <si>
    <t>ต้นทุนผันแปร (y-1)</t>
  </si>
  <si>
    <t>รวม (y-1)</t>
  </si>
  <si>
    <t>ต้นทุนทางตรง ปีงบประมาณ  พ.ศ.  2564</t>
  </si>
  <si>
    <t xml:space="preserve"> ปีงบประมาณ พ.ศ. 2563</t>
  </si>
  <si>
    <t>ปีงบประมาณ พ.ศ. 2564</t>
  </si>
  <si>
    <t xml:space="preserve">ดำเนินงานบริหารจัดการด้านเศรษฐกิจการเกษตรระดับภูมิภาค </t>
  </si>
  <si>
    <t xml:space="preserve">เพิ่มประสิทธิภาพการจัดทำสารสนเทศต้นทุนการผลิตภาคเกษตร </t>
  </si>
  <si>
    <t xml:space="preserve">พัฒนาการจัดเก็บประมวลผลและวิเคราะห์ข้อมูลขนาดใหญ่ด้านเศรษฐกิจการเกษตร </t>
  </si>
  <si>
    <t xml:space="preserve">พัฒนาระบบเตือนภัยเศรษฐกิจการเกษตร </t>
  </si>
  <si>
    <t xml:space="preserve">พัฒนาดัชนีเศรษฐกิจการเกษตรเชิงพื้นที่ </t>
  </si>
  <si>
    <t xml:space="preserve">จัดทำข้อมูลสารสนเทศเพื่อสนับสนุนการบริหารจัดการสินค้าเกษตรในระดับจังหวัด </t>
  </si>
  <si>
    <t>ลดลง 21.21% เนื่องจากสถานการณ์การระบาดของเชื้อไวรัสโควิด 2019 ทำให้ไม่สามารถลงปฏิบัติงานในพื้นที่ได้ โดยศูนย์ประเมินผลได้ปรับเปลี่ยนรูปแบบการปฏิบัติงาน โดยนำเทคโนโลยีมาใช้ เช่น การสัมภาษณ์ออนไลน์ ส่งแบบสอบถามออนไลน์ และทางไปรษณีย์ร่วมด้วย ส่งผลให้เกิดการประหยัดงบประมาณและลดลง</t>
  </si>
  <si>
    <t>ลดลง 36.53% เนื่องจากสถานการณ์การระบาดของเชื้อไวรัสโควิด 2019 ทำให้ไม่สามารถลงปฏิบัติงานในพื้นที่ได้ โดยศูนย์ประเมินผลได้ปรับเปลี่ยนรูปแบบการปฏิบัติงาน โดยนำเทคโนโลยีมาใช้ เช่น การสัมภาษณ์ออนไลน์ ส่งแบบสอบถามออนไลน์ และทางไปรษณีย์ร่วมด้วย ส่งผลให้เกิดการประหยัดงบประมาณและลดลง รวมทั้งมีเครือข่ายหน่วยงานร่วมดำเนินการ</t>
  </si>
  <si>
    <t>ลดลง 23.84% เนื่องจากสถานการณ์การระบาดของเชื้อไวรัสโควิด 2019 ทำให้ไม่สามารถลงปฏิบัติงานในพื้นที่ได้ โดยศูนย์ประเมินผลได้ปรับเปลี่ยนรูปแบบการปฏิบัติงาน โดยนำเทคโนโลยีมาใช้ เช่น การสัมภาษณ์ออนไลน์ ส่งแบบสอบถามออนไลน์ และทางไปรษณีย์ร่วมด้วย ส่งผลให้เกิดการประหยัดงบประมาณและลดลง</t>
  </si>
  <si>
    <t>เพิ่มขึ้น 112.77% เนื่องจาก ในปีงบประมาณ พ.ศ. 2564 อยู่ในช่วงที่ไวรัสโคโรนา COVID-19 ระบาด รัฐบาลขอความร่วมมือในการเดินทางออกนอกจังหวัดเพื่อควบคุมการระบาดของโรค ทำให้หน่วยงานไม่สามารถเดินทางออกไปปฏิบัติหน้าที่นอกพื้นที่ได้ ประกอบกับหน่วยงานมีมาตรการปฏิบัติงาน ณ ที่พักอาศัย (Work from home) และมีการประชุมผ่านระบบออนไลน์มากขึ้น จึงทำให้การใช้รถยนต์ราชการลดน้อยลงจากปกติ ส่งผลให้ปริมาณกิโลเมตรซึ่งเป็นตัวหารลดน้อยลงในขณะเดียวที่ค่าเสื่อมราคาซึ่งเป็นต้นทุนคงที่ก็ยังมีอยู่เช่นเดิม ทำให้ต้นทุนต่อหน่วยผลผลิตสูงขึ้น</t>
  </si>
  <si>
    <t>19. การให้ความรู้ความเข้าใจเกี่ยวกับระเบียบ กฎหมาย แก่เจ้าหน้าที่ของ สศท.1-12 (คลินิก สลก.) 12 ครั้ง</t>
  </si>
  <si>
    <t xml:space="preserve"> -</t>
  </si>
  <si>
    <t>ลดลง 43.42% เนื่องจาก งบประมาณที่ใช้ในปีงบประมาณ พ.ศ. 2564 มีจำนวนลดลงจากปี พ.ศ. 2563 จาก 9,032,942.07 บาท ลดลงเหลือ 6,579,723.32 บาท ประกอบกับมีจำนวนครุภัณฑ์คอมพิวเตอร์ที่เพิ่มขึ้นในปี พ.ศ. 2564 จากเดิมในปี 2563 มีจำนวน 1,694 เครื่อง เพิ่มขึ้นเป็น 2,181 เครื่อง รวมเพิ่มขึ้นจำนวน 487 เครื่อง ซึ่งเป็นเหตุให้ต้นทุนต่อหน่วยลดลงเนื่องจากงบประมาณที่ใช้ในปีงบประมาณ พ.ศ. 2564 มีจำนวนลดลงจากปี พ.ศ. 2563 จาก 9,032,942.07 บาท ลดลงเหลือ 6,579,723.32 บาท ประกอบกับมีจำนวนครุภัณฑ์คอมพิวเตอร์ที่เพิ่มขึ้นในปี พ.ศ. 2564 จากเดิมในปี 2563 มีจำนวน 1,694 เครื่อง เพิ่มขึ้นเป็น 2,181 เครื่อง รวมเพิ่มขึ้นจำนวน 487 เครื่อง ซึ่งเป็นเหตุให้ต้นทุนต่อหน่วยลดลง</t>
  </si>
  <si>
    <r>
      <t xml:space="preserve">     ในปีงบประมาณ พ.ศ. 2564 สำนักงานเศรษฐกิจการเกษตร มีค่าใช้จ่ายที่ต้องนำมาคำนวณต้นทุนผลผลิต จำนวน 
612,377,608 บาท (หกร้อยสิบสองล้านสามแสนเจ็ดหมื่นเจ็ดพันหกร้อยแปดบาทถ้วน) ประกอบด้วย 
          1. ค่าใช้จ่ายบุคลากร 
          2. ค่าใช้จ่ายด้านการฝึกอบรม 
          3. ค่าใช้จ่ายเดินทาง 
          4. ค่าตอบแทน ใช้สอย วัสดุ และค่าสาธารณูปโภค 
          5. ค่าเสื่อมราคาและค่าตัดจำหน่าย 
          6. ค่าใช้จ่ายดำเนินงานรักษาความมั่นคงของประเทศ
          7. อุดหนุนเพื่อดำเนินงาน 
     ซึ่งจากการเปรียบเทียบผลการคำนวณต้นทุนต่อหน่วยผลผลิตระหว่างงบประมาณปี 2563 กับ งบประมาณปี 2564 สาเหตุ
การเปลี่ยนแปลงต้นทุนต่อหน่วยผลผลิต เพิ่ม/ลด เกิน 20% เนื่องจาก สถานการณ์การแพร่ระบาดของเชื้อไวรัสโคโรนา 2019 (COVID-19) รัฐบาลขอความร่วมมือในการเดินทางออกนอกจังหวัด เพื่อควบคุมการแพร่ระบาดของโรค ทำให้ต้องยกเลิกหรือเลื่อนการเดินทางไปราชการในบางกิจกรรม จึงได้มีการปรับเปลี่ยนรูปแบบการปฏิบัติงานโดยการสัมภาษณ์ทางโทรศัพท์ ส่งแบบสอบถามทางไปรษณีย์ </t>
    </r>
    <r>
      <rPr>
        <sz val="14"/>
        <rFont val="Angsana New"/>
        <family val="1"/>
      </rPr>
      <t>และการ</t>
    </r>
    <r>
      <rPr>
        <sz val="14"/>
        <color indexed="8"/>
        <rFont val="Angsana New"/>
        <family val="1"/>
      </rPr>
      <t>ประชุมผ่านระบบออนไลน์</t>
    </r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</si>
</sst>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  <numFmt numFmtId="190" formatCode="_-* #,##0.000_-;\-* #,##0.000_-;_-* &quot;-&quot;???_-;_-@_-"/>
    <numFmt numFmtId="191" formatCode="#,##0.00_ ;\-#,##0.00\ "/>
    <numFmt numFmtId="192" formatCode="#,##0.00_)%;[Red]\(#,##0.00\)%"/>
    <numFmt numFmtId="193" formatCode="#,##0_ ;\-#,##0\ "/>
    <numFmt numFmtId="194" formatCode="_-* #,##0.00000_-;\-* #,##0.00000_-;_-* &quot;-&quot;??_-;_-@_-"/>
    <numFmt numFmtId="195" formatCode="_(* #,##0.000_);_(* \(#,##0.000\);_(* &quot;-&quot;??_);_(@_)"/>
    <numFmt numFmtId="196" formatCode="_-* #,##0.00_-;\-* #,##0.00_-;_-* &quot;-&quot;_-;_-@_-"/>
    <numFmt numFmtId="197" formatCode="_(* #,##0.0000_);_(* \(#,##0.0000\);_(* &quot;-&quot;??_);_(@_)"/>
    <numFmt numFmtId="198" formatCode="_-* #,##0.0000_-;\-* #,##0.0000_-;_-* &quot;-&quot;??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D000000]00\-0000000\-0"/>
    <numFmt numFmtId="204" formatCode="[&lt;=99999999][$-D000000]0\-####\-####;[$-D000000]#\-####\-####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2"/>
      <name val="Angsana New"/>
      <family val="1"/>
    </font>
    <font>
      <sz val="10"/>
      <name val="Arial"/>
      <family val="2"/>
    </font>
    <font>
      <sz val="14"/>
      <name val="Angsana New"/>
      <family val="1"/>
    </font>
    <font>
      <sz val="14"/>
      <color indexed="8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b/>
      <u val="doubleAccounting"/>
      <sz val="14"/>
      <name val="Angsana New"/>
      <family val="1"/>
    </font>
    <font>
      <u val="single"/>
      <sz val="14"/>
      <name val="Angsana New"/>
      <family val="1"/>
    </font>
    <font>
      <b/>
      <u val="singleAccounting"/>
      <sz val="14"/>
      <name val="Angsana New"/>
      <family val="1"/>
    </font>
    <font>
      <u val="singleAccounting"/>
      <sz val="14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b/>
      <sz val="14"/>
      <color indexed="8"/>
      <name val="Angsana New"/>
      <family val="1"/>
    </font>
    <font>
      <b/>
      <u val="single"/>
      <sz val="16"/>
      <name val="Angsana New"/>
      <family val="1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10"/>
      <name val="Angsana New"/>
      <family val="1"/>
    </font>
    <font>
      <b/>
      <sz val="14"/>
      <color indexed="10"/>
      <name val="Angsana New"/>
      <family val="1"/>
    </font>
    <font>
      <sz val="16"/>
      <color indexed="10"/>
      <name val="Angsana New"/>
      <family val="1"/>
    </font>
    <font>
      <b/>
      <sz val="16"/>
      <color indexed="10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4"/>
      <color rgb="FFFF0000"/>
      <name val="Angsana New"/>
      <family val="1"/>
    </font>
    <font>
      <b/>
      <sz val="14"/>
      <color rgb="FFFF0000"/>
      <name val="Angsana New"/>
      <family val="1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rgb="FFFF0000"/>
      <name val="Angsana New"/>
      <family val="1"/>
    </font>
    <font>
      <b/>
      <sz val="16"/>
      <color theme="1"/>
      <name val="Angsana New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 style="thick"/>
      <top style="thin"/>
      <bottom style="medium"/>
    </border>
    <border>
      <left/>
      <right style="thin"/>
      <top style="thin"/>
      <bottom style="medium"/>
    </border>
    <border>
      <left style="thick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ck"/>
      <top/>
      <bottom style="thin"/>
    </border>
    <border>
      <left style="thick"/>
      <right style="thin"/>
      <top/>
      <bottom style="thin"/>
    </border>
    <border>
      <left style="thick"/>
      <right style="thick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 style="thick"/>
      <right style="thick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medium"/>
      <right style="thin"/>
      <top style="medium"/>
      <bottom style="medium"/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 style="thin"/>
      <top style="medium"/>
      <bottom/>
    </border>
    <border>
      <left style="thick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33" borderId="9" applyNumberFormat="0" applyProtection="0">
      <alignment horizontal="left" vertical="center" indent="1"/>
    </xf>
    <xf numFmtId="0" fontId="4" fillId="33" borderId="9" applyNumberFormat="0" applyProtection="0">
      <alignment horizontal="left" vertical="center" indent="1"/>
    </xf>
    <xf numFmtId="0" fontId="4" fillId="34" borderId="9" applyNumberFormat="0" applyProtection="0">
      <alignment horizontal="left" vertical="center" indent="1"/>
    </xf>
    <xf numFmtId="0" fontId="4" fillId="34" borderId="9" applyNumberFormat="0" applyProtection="0">
      <alignment horizontal="left" vertical="center" indent="1"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9" fontId="4" fillId="0" borderId="0" applyFont="0" applyFill="0" applyBorder="0" applyAlignment="0" applyProtection="0"/>
  </cellStyleXfs>
  <cellXfs count="577">
    <xf numFmtId="0" fontId="0" fillId="0" borderId="0" xfId="0" applyFont="1" applyAlignment="1">
      <alignment/>
    </xf>
    <xf numFmtId="0" fontId="63" fillId="0" borderId="11" xfId="0" applyFont="1" applyBorder="1" applyAlignment="1">
      <alignment vertical="top"/>
    </xf>
    <xf numFmtId="4" fontId="63" fillId="0" borderId="11" xfId="42" applyNumberFormat="1" applyFont="1" applyBorder="1" applyAlignment="1">
      <alignment vertical="top"/>
    </xf>
    <xf numFmtId="4" fontId="6" fillId="0" borderId="11" xfId="42" applyNumberFormat="1" applyFont="1" applyBorder="1" applyAlignment="1">
      <alignment vertical="top"/>
    </xf>
    <xf numFmtId="4" fontId="63" fillId="0" borderId="11" xfId="0" applyNumberFormat="1" applyFont="1" applyBorder="1" applyAlignment="1">
      <alignment vertical="top"/>
    </xf>
    <xf numFmtId="0" fontId="8" fillId="0" borderId="0" xfId="0" applyFont="1" applyAlignment="1">
      <alignment/>
    </xf>
    <xf numFmtId="0" fontId="63" fillId="0" borderId="0" xfId="0" applyFont="1" applyAlignment="1">
      <alignment/>
    </xf>
    <xf numFmtId="1" fontId="63" fillId="0" borderId="0" xfId="0" applyNumberFormat="1" applyFont="1" applyAlignment="1">
      <alignment horizontal="center"/>
    </xf>
    <xf numFmtId="0" fontId="64" fillId="0" borderId="0" xfId="0" applyFont="1" applyAlignment="1">
      <alignment wrapText="1"/>
    </xf>
    <xf numFmtId="0" fontId="64" fillId="0" borderId="0" xfId="0" applyFont="1" applyAlignment="1">
      <alignment/>
    </xf>
    <xf numFmtId="0" fontId="63" fillId="0" borderId="0" xfId="0" applyFont="1" applyAlignment="1">
      <alignment horizontal="center"/>
    </xf>
    <xf numFmtId="0" fontId="5" fillId="0" borderId="0" xfId="0" applyFont="1" applyAlignment="1">
      <alignment/>
    </xf>
    <xf numFmtId="1" fontId="65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2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3" fontId="7" fillId="35" borderId="13" xfId="47" applyFont="1" applyFill="1" applyBorder="1" applyAlignment="1">
      <alignment/>
    </xf>
    <xf numFmtId="1" fontId="65" fillId="35" borderId="13" xfId="47" applyNumberFormat="1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66" fillId="35" borderId="11" xfId="0" applyFont="1" applyFill="1" applyBorder="1" applyAlignment="1">
      <alignment vertical="center"/>
    </xf>
    <xf numFmtId="0" fontId="7" fillId="36" borderId="11" xfId="0" applyFont="1" applyFill="1" applyBorder="1" applyAlignment="1">
      <alignment horizontal="center" vertical="top" wrapText="1"/>
    </xf>
    <xf numFmtId="0" fontId="63" fillId="0" borderId="0" xfId="0" applyFont="1" applyAlignment="1">
      <alignment vertical="top"/>
    </xf>
    <xf numFmtId="0" fontId="63" fillId="0" borderId="11" xfId="0" applyFont="1" applyBorder="1" applyAlignment="1">
      <alignment horizontal="center" vertical="top"/>
    </xf>
    <xf numFmtId="0" fontId="7" fillId="36" borderId="11" xfId="0" applyFont="1" applyFill="1" applyBorder="1" applyAlignment="1">
      <alignment horizontal="left" vertical="top"/>
    </xf>
    <xf numFmtId="43" fontId="5" fillId="36" borderId="11" xfId="47" applyFont="1" applyFill="1" applyBorder="1" applyAlignment="1">
      <alignment vertical="top"/>
    </xf>
    <xf numFmtId="43" fontId="7" fillId="37" borderId="11" xfId="47" applyFont="1" applyFill="1" applyBorder="1" applyAlignment="1">
      <alignment vertical="top"/>
    </xf>
    <xf numFmtId="1" fontId="5" fillId="36" borderId="11" xfId="47" applyNumberFormat="1" applyFont="1" applyFill="1" applyBorder="1" applyAlignment="1">
      <alignment horizontal="center" vertical="top"/>
    </xf>
    <xf numFmtId="0" fontId="5" fillId="36" borderId="11" xfId="0" applyFont="1" applyFill="1" applyBorder="1" applyAlignment="1">
      <alignment horizontal="left" vertical="top"/>
    </xf>
    <xf numFmtId="0" fontId="5" fillId="36" borderId="11" xfId="0" applyFont="1" applyFill="1" applyBorder="1" applyAlignment="1">
      <alignment horizontal="left" vertical="top" wrapText="1"/>
    </xf>
    <xf numFmtId="0" fontId="63" fillId="0" borderId="0" xfId="0" applyFont="1" applyAlignment="1">
      <alignment wrapText="1"/>
    </xf>
    <xf numFmtId="193" fontId="5" fillId="36" borderId="11" xfId="42" applyNumberFormat="1" applyFont="1" applyFill="1" applyBorder="1" applyAlignment="1">
      <alignment horizontal="center" vertical="top"/>
    </xf>
    <xf numFmtId="190" fontId="7" fillId="37" borderId="11" xfId="47" applyNumberFormat="1" applyFont="1" applyFill="1" applyBorder="1" applyAlignment="1">
      <alignment vertical="top"/>
    </xf>
    <xf numFmtId="49" fontId="8" fillId="0" borderId="0" xfId="661" applyNumberFormat="1" applyFont="1" applyBorder="1" applyAlignment="1">
      <alignment horizontal="left" vertical="center"/>
      <protection/>
    </xf>
    <xf numFmtId="49" fontId="7" fillId="0" borderId="0" xfId="661" applyNumberFormat="1" applyFont="1" applyBorder="1" applyAlignment="1">
      <alignment horizontal="left" vertical="center"/>
      <protection/>
    </xf>
    <xf numFmtId="3" fontId="7" fillId="0" borderId="0" xfId="661" applyNumberFormat="1" applyFont="1" applyBorder="1" applyAlignment="1">
      <alignment horizontal="left" vertical="center"/>
      <protection/>
    </xf>
    <xf numFmtId="49" fontId="8" fillId="0" borderId="12" xfId="661" applyNumberFormat="1" applyFont="1" applyBorder="1" applyAlignment="1">
      <alignment horizontal="left" vertical="center"/>
      <protection/>
    </xf>
    <xf numFmtId="49" fontId="7" fillId="0" borderId="12" xfId="661" applyNumberFormat="1" applyFont="1" applyBorder="1" applyAlignment="1">
      <alignment horizontal="left" vertical="center"/>
      <protection/>
    </xf>
    <xf numFmtId="3" fontId="7" fillId="0" borderId="12" xfId="661" applyNumberFormat="1" applyFont="1" applyBorder="1" applyAlignment="1">
      <alignment horizontal="left" vertical="center"/>
      <protection/>
    </xf>
    <xf numFmtId="49" fontId="7" fillId="0" borderId="12" xfId="661" applyNumberFormat="1" applyFont="1" applyBorder="1" applyAlignment="1">
      <alignment horizontal="right" vertical="center"/>
      <protection/>
    </xf>
    <xf numFmtId="49" fontId="7" fillId="0" borderId="11" xfId="661" applyNumberFormat="1" applyFont="1" applyBorder="1" applyAlignment="1">
      <alignment horizontal="center" vertical="center"/>
      <protection/>
    </xf>
    <xf numFmtId="0" fontId="7" fillId="0" borderId="11" xfId="661" applyFont="1" applyBorder="1" applyAlignment="1">
      <alignment horizontal="center" vertical="center"/>
      <protection/>
    </xf>
    <xf numFmtId="3" fontId="7" fillId="0" borderId="11" xfId="661" applyNumberFormat="1" applyFont="1" applyBorder="1" applyAlignment="1">
      <alignment horizontal="center" vertical="center"/>
      <protection/>
    </xf>
    <xf numFmtId="43" fontId="7" fillId="35" borderId="13" xfId="558" applyFont="1" applyFill="1" applyBorder="1" applyAlignment="1">
      <alignment vertical="center"/>
    </xf>
    <xf numFmtId="3" fontId="7" fillId="35" borderId="11" xfId="661" applyNumberFormat="1" applyFont="1" applyFill="1" applyBorder="1" applyAlignment="1">
      <alignment vertical="center"/>
      <protection/>
    </xf>
    <xf numFmtId="0" fontId="7" fillId="35" borderId="11" xfId="661" applyFont="1" applyFill="1" applyBorder="1" applyAlignment="1">
      <alignment vertical="center"/>
      <protection/>
    </xf>
    <xf numFmtId="0" fontId="7" fillId="0" borderId="11" xfId="661" applyFont="1" applyBorder="1" applyAlignment="1">
      <alignment horizontal="left" vertical="top"/>
      <protection/>
    </xf>
    <xf numFmtId="0" fontId="7" fillId="0" borderId="11" xfId="661" applyFont="1" applyBorder="1" applyAlignment="1">
      <alignment vertical="top"/>
      <protection/>
    </xf>
    <xf numFmtId="43" fontId="5" fillId="0" borderId="11" xfId="558" applyFont="1" applyFill="1" applyBorder="1" applyAlignment="1">
      <alignment horizontal="center" vertical="center"/>
    </xf>
    <xf numFmtId="43" fontId="5" fillId="0" borderId="11" xfId="558" applyFont="1" applyBorder="1" applyAlignment="1">
      <alignment horizontal="center" vertical="center"/>
    </xf>
    <xf numFmtId="43" fontId="7" fillId="37" borderId="11" xfId="661" applyNumberFormat="1" applyFont="1" applyFill="1" applyBorder="1" applyAlignment="1">
      <alignment horizontal="center" vertical="center"/>
      <protection/>
    </xf>
    <xf numFmtId="3" fontId="5" fillId="0" borderId="11" xfId="558" applyNumberFormat="1" applyFont="1" applyBorder="1" applyAlignment="1">
      <alignment horizontal="center" vertical="center"/>
    </xf>
    <xf numFmtId="43" fontId="7" fillId="37" borderId="11" xfId="558" applyNumberFormat="1" applyFont="1" applyFill="1" applyBorder="1" applyAlignment="1">
      <alignment horizontal="center" vertical="center"/>
    </xf>
    <xf numFmtId="0" fontId="5" fillId="0" borderId="11" xfId="661" applyFont="1" applyBorder="1" applyAlignment="1">
      <alignment horizontal="center" vertical="top"/>
      <protection/>
    </xf>
    <xf numFmtId="0" fontId="5" fillId="0" borderId="11" xfId="661" applyFont="1" applyBorder="1" applyAlignment="1">
      <alignment vertical="top" wrapText="1"/>
      <protection/>
    </xf>
    <xf numFmtId="43" fontId="7" fillId="37" borderId="11" xfId="661" applyNumberFormat="1" applyFont="1" applyFill="1" applyBorder="1" applyAlignment="1">
      <alignment horizontal="center" vertical="top"/>
      <protection/>
    </xf>
    <xf numFmtId="3" fontId="5" fillId="0" borderId="11" xfId="558" applyNumberFormat="1" applyFont="1" applyBorder="1" applyAlignment="1">
      <alignment horizontal="center" vertical="top"/>
    </xf>
    <xf numFmtId="0" fontId="7" fillId="0" borderId="11" xfId="661" applyFont="1" applyBorder="1" applyAlignment="1">
      <alignment horizontal="center" vertical="top"/>
      <protection/>
    </xf>
    <xf numFmtId="43" fontId="7" fillId="37" borderId="11" xfId="558" applyNumberFormat="1" applyFont="1" applyFill="1" applyBorder="1" applyAlignment="1">
      <alignment horizontal="center" vertical="top"/>
    </xf>
    <xf numFmtId="0" fontId="5" fillId="0" borderId="11" xfId="661" applyFont="1" applyBorder="1" applyAlignment="1">
      <alignment vertical="top"/>
      <protection/>
    </xf>
    <xf numFmtId="0" fontId="5" fillId="0" borderId="11" xfId="661" applyFont="1" applyBorder="1" applyAlignment="1">
      <alignment horizontal="left" vertical="top" wrapText="1"/>
      <protection/>
    </xf>
    <xf numFmtId="0" fontId="5" fillId="0" borderId="11" xfId="661" applyFont="1" applyBorder="1" applyAlignment="1">
      <alignment horizontal="left" vertical="top"/>
      <protection/>
    </xf>
    <xf numFmtId="3" fontId="63" fillId="0" borderId="0" xfId="0" applyNumberFormat="1" applyFont="1" applyAlignment="1">
      <alignment/>
    </xf>
    <xf numFmtId="0" fontId="7" fillId="0" borderId="0" xfId="660" applyFont="1" applyAlignment="1">
      <alignment horizontal="left"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660" applyFont="1">
      <alignment/>
      <protection/>
    </xf>
    <xf numFmtId="4" fontId="5" fillId="0" borderId="0" xfId="660" applyNumberFormat="1" applyFont="1">
      <alignment/>
      <protection/>
    </xf>
    <xf numFmtId="0" fontId="7" fillId="0" borderId="0" xfId="0" applyFont="1" applyAlignment="1">
      <alignment horizontal="right"/>
    </xf>
    <xf numFmtId="4" fontId="7" fillId="0" borderId="14" xfId="660" applyNumberFormat="1" applyFont="1" applyBorder="1" applyAlignment="1">
      <alignment horizontal="center" vertical="center" wrapText="1"/>
      <protection/>
    </xf>
    <xf numFmtId="0" fontId="7" fillId="0" borderId="14" xfId="660" applyFont="1" applyBorder="1" applyAlignment="1">
      <alignment horizontal="center" vertical="center" wrapText="1"/>
      <protection/>
    </xf>
    <xf numFmtId="0" fontId="7" fillId="0" borderId="15" xfId="660" applyFont="1" applyBorder="1" applyAlignment="1">
      <alignment horizontal="center" vertical="center" wrapText="1"/>
      <protection/>
    </xf>
    <xf numFmtId="0" fontId="7" fillId="0" borderId="16" xfId="660" applyFont="1" applyBorder="1" applyAlignment="1">
      <alignment horizontal="center" vertical="center" wrapText="1"/>
      <protection/>
    </xf>
    <xf numFmtId="0" fontId="7" fillId="0" borderId="17" xfId="660" applyFont="1" applyBorder="1" applyAlignment="1">
      <alignment horizontal="center" vertical="center" wrapText="1"/>
      <protection/>
    </xf>
    <xf numFmtId="0" fontId="7" fillId="0" borderId="11" xfId="660" applyFont="1" applyBorder="1" applyAlignment="1">
      <alignment horizontal="center" vertical="center" wrapText="1"/>
      <protection/>
    </xf>
    <xf numFmtId="0" fontId="5" fillId="38" borderId="18" xfId="660" applyNumberFormat="1" applyFont="1" applyFill="1" applyBorder="1" applyAlignment="1">
      <alignment horizontal="center"/>
      <protection/>
    </xf>
    <xf numFmtId="0" fontId="5" fillId="38" borderId="11" xfId="660" applyNumberFormat="1" applyFont="1" applyFill="1" applyBorder="1" applyAlignment="1">
      <alignment horizontal="center"/>
      <protection/>
    </xf>
    <xf numFmtId="0" fontId="5" fillId="38" borderId="19" xfId="660" applyNumberFormat="1" applyFont="1" applyFill="1" applyBorder="1" applyAlignment="1">
      <alignment horizontal="center"/>
      <protection/>
    </xf>
    <xf numFmtId="0" fontId="5" fillId="38" borderId="20" xfId="660" applyNumberFormat="1" applyFont="1" applyFill="1" applyBorder="1" applyAlignment="1">
      <alignment horizontal="center"/>
      <protection/>
    </xf>
    <xf numFmtId="0" fontId="5" fillId="38" borderId="21" xfId="660" applyNumberFormat="1" applyFont="1" applyFill="1" applyBorder="1" applyAlignment="1">
      <alignment horizontal="center"/>
      <protection/>
    </xf>
    <xf numFmtId="0" fontId="7" fillId="35" borderId="22" xfId="660" applyNumberFormat="1" applyFont="1" applyFill="1" applyBorder="1" applyAlignment="1">
      <alignment horizontal="center"/>
      <protection/>
    </xf>
    <xf numFmtId="0" fontId="5" fillId="0" borderId="0" xfId="0" applyNumberFormat="1" applyFont="1" applyAlignment="1">
      <alignment/>
    </xf>
    <xf numFmtId="0" fontId="7" fillId="35" borderId="23" xfId="660" applyFont="1" applyFill="1" applyBorder="1" applyAlignment="1">
      <alignment horizontal="center"/>
      <protection/>
    </xf>
    <xf numFmtId="4" fontId="7" fillId="35" borderId="24" xfId="660" applyNumberFormat="1" applyFont="1" applyFill="1" applyBorder="1">
      <alignment/>
      <protection/>
    </xf>
    <xf numFmtId="4" fontId="7" fillId="35" borderId="25" xfId="660" applyNumberFormat="1" applyFont="1" applyFill="1" applyBorder="1" applyAlignment="1">
      <alignment horizontal="right" wrapText="1"/>
      <protection/>
    </xf>
    <xf numFmtId="4" fontId="7" fillId="35" borderId="26" xfId="660" applyNumberFormat="1" applyFont="1" applyFill="1" applyBorder="1">
      <alignment/>
      <protection/>
    </xf>
    <xf numFmtId="4" fontId="7" fillId="35" borderId="27" xfId="660" applyNumberFormat="1" applyFont="1" applyFill="1" applyBorder="1">
      <alignment/>
      <protection/>
    </xf>
    <xf numFmtId="0" fontId="7" fillId="0" borderId="11" xfId="0" applyFont="1" applyBorder="1" applyAlignment="1">
      <alignment/>
    </xf>
    <xf numFmtId="0" fontId="5" fillId="0" borderId="11" xfId="660" applyFont="1" applyBorder="1" applyAlignment="1">
      <alignment horizontal="right" wrapText="1"/>
      <protection/>
    </xf>
    <xf numFmtId="4" fontId="7" fillId="37" borderId="11" xfId="660" applyNumberFormat="1" applyFont="1" applyFill="1" applyBorder="1" applyAlignment="1">
      <alignment horizontal="right" wrapText="1"/>
      <protection/>
    </xf>
    <xf numFmtId="4" fontId="7" fillId="37" borderId="11" xfId="660" applyNumberFormat="1" applyFont="1" applyFill="1" applyBorder="1">
      <alignment/>
      <protection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43" fontId="7" fillId="35" borderId="13" xfId="0" applyNumberFormat="1" applyFont="1" applyFill="1" applyBorder="1" applyAlignment="1">
      <alignment/>
    </xf>
    <xf numFmtId="43" fontId="7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43" fontId="5" fillId="0" borderId="0" xfId="0" applyNumberFormat="1" applyFont="1" applyAlignment="1">
      <alignment vertical="center"/>
    </xf>
    <xf numFmtId="43" fontId="9" fillId="37" borderId="0" xfId="0" applyNumberFormat="1" applyFont="1" applyFill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43" fontId="7" fillId="37" borderId="11" xfId="437" applyNumberFormat="1" applyFont="1" applyFill="1" applyBorder="1" applyAlignment="1">
      <alignment horizontal="right" wrapText="1"/>
      <protection/>
    </xf>
    <xf numFmtId="43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43" fontId="7" fillId="37" borderId="0" xfId="0" applyNumberFormat="1" applyFont="1" applyFill="1" applyAlignment="1">
      <alignment vertical="center"/>
    </xf>
    <xf numFmtId="43" fontId="11" fillId="37" borderId="0" xfId="0" applyNumberFormat="1" applyFont="1" applyFill="1" applyAlignment="1">
      <alignment vertical="center"/>
    </xf>
    <xf numFmtId="191" fontId="11" fillId="37" borderId="0" xfId="42" applyNumberFormat="1" applyFont="1" applyFill="1" applyAlignment="1">
      <alignment horizontal="right" vertical="center"/>
    </xf>
    <xf numFmtId="43" fontId="9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43" fontId="12" fillId="0" borderId="0" xfId="0" applyNumberFormat="1" applyFont="1" applyAlignment="1">
      <alignment vertical="center"/>
    </xf>
    <xf numFmtId="43" fontId="9" fillId="0" borderId="11" xfId="0" applyNumberFormat="1" applyFont="1" applyBorder="1" applyAlignment="1">
      <alignment/>
    </xf>
    <xf numFmtId="49" fontId="7" fillId="0" borderId="24" xfId="661" applyNumberFormat="1" applyFont="1" applyBorder="1" applyAlignment="1">
      <alignment horizontal="center" vertical="center"/>
      <protection/>
    </xf>
    <xf numFmtId="49" fontId="7" fillId="0" borderId="19" xfId="661" applyNumberFormat="1" applyFont="1" applyBorder="1" applyAlignment="1">
      <alignment vertical="center"/>
      <protection/>
    </xf>
    <xf numFmtId="49" fontId="8" fillId="0" borderId="0" xfId="661" applyNumberFormat="1" applyFont="1" applyBorder="1" applyAlignment="1">
      <alignment horizontal="left" vertical="top"/>
      <protection/>
    </xf>
    <xf numFmtId="3" fontId="7" fillId="35" borderId="11" xfId="558" applyNumberFormat="1" applyFont="1" applyFill="1" applyBorder="1" applyAlignment="1">
      <alignment vertical="center"/>
    </xf>
    <xf numFmtId="49" fontId="5" fillId="0" borderId="11" xfId="661" applyNumberFormat="1" applyFont="1" applyBorder="1" applyAlignment="1">
      <alignment horizontal="left" vertical="center" wrapText="1"/>
      <protection/>
    </xf>
    <xf numFmtId="43" fontId="7" fillId="37" borderId="11" xfId="558" applyFont="1" applyFill="1" applyBorder="1" applyAlignment="1">
      <alignment horizontal="center" vertical="top"/>
    </xf>
    <xf numFmtId="3" fontId="5" fillId="0" borderId="11" xfId="47" applyNumberFormat="1" applyFont="1" applyBorder="1" applyAlignment="1">
      <alignment horizontal="center" vertical="top"/>
    </xf>
    <xf numFmtId="43" fontId="7" fillId="0" borderId="11" xfId="558" applyFont="1" applyBorder="1" applyAlignment="1">
      <alignment horizontal="center" vertical="top"/>
    </xf>
    <xf numFmtId="190" fontId="7" fillId="37" borderId="11" xfId="661" applyNumberFormat="1" applyFont="1" applyFill="1" applyBorder="1" applyAlignment="1">
      <alignment horizontal="center" vertical="top"/>
      <protection/>
    </xf>
    <xf numFmtId="49" fontId="5" fillId="0" borderId="11" xfId="661" applyNumberFormat="1" applyFont="1" applyBorder="1" applyAlignment="1">
      <alignment horizontal="left" vertical="top" wrapText="1"/>
      <protection/>
    </xf>
    <xf numFmtId="3" fontId="5" fillId="0" borderId="11" xfId="47" applyNumberFormat="1" applyFont="1" applyFill="1" applyBorder="1" applyAlignment="1">
      <alignment horizontal="center" vertical="top"/>
    </xf>
    <xf numFmtId="3" fontId="7" fillId="0" borderId="0" xfId="661" applyNumberFormat="1" applyFont="1" applyBorder="1" applyAlignment="1">
      <alignment horizontal="center" vertical="top"/>
      <protection/>
    </xf>
    <xf numFmtId="3" fontId="7" fillId="0" borderId="12" xfId="661" applyNumberFormat="1" applyFont="1" applyBorder="1" applyAlignment="1">
      <alignment horizontal="center" vertical="top"/>
      <protection/>
    </xf>
    <xf numFmtId="3" fontId="7" fillId="0" borderId="11" xfId="661" applyNumberFormat="1" applyFont="1" applyBorder="1" applyAlignment="1">
      <alignment horizontal="center" vertical="top"/>
      <protection/>
    </xf>
    <xf numFmtId="43" fontId="7" fillId="35" borderId="13" xfId="661" applyNumberFormat="1" applyFont="1" applyFill="1" applyBorder="1" applyAlignment="1">
      <alignment vertical="center"/>
      <protection/>
    </xf>
    <xf numFmtId="3" fontId="7" fillId="35" borderId="11" xfId="558" applyNumberFormat="1" applyFont="1" applyFill="1" applyBorder="1" applyAlignment="1">
      <alignment horizontal="center" vertical="top"/>
    </xf>
    <xf numFmtId="0" fontId="7" fillId="35" borderId="11" xfId="661" applyFont="1" applyFill="1" applyBorder="1" applyAlignment="1">
      <alignment horizontal="center" vertical="center"/>
      <protection/>
    </xf>
    <xf numFmtId="49" fontId="5" fillId="0" borderId="11" xfId="661" applyNumberFormat="1" applyFont="1" applyBorder="1" applyAlignment="1">
      <alignment vertical="top" wrapText="1"/>
      <protection/>
    </xf>
    <xf numFmtId="43" fontId="7" fillId="37" borderId="11" xfId="661" applyNumberFormat="1" applyFont="1" applyFill="1" applyBorder="1" applyAlignment="1">
      <alignment vertical="top"/>
      <protection/>
    </xf>
    <xf numFmtId="190" fontId="7" fillId="37" borderId="11" xfId="558" applyNumberFormat="1" applyFont="1" applyFill="1" applyBorder="1" applyAlignment="1">
      <alignment vertical="top"/>
    </xf>
    <xf numFmtId="43" fontId="7" fillId="37" borderId="11" xfId="558" applyFont="1" applyFill="1" applyBorder="1" applyAlignment="1">
      <alignment vertical="top"/>
    </xf>
    <xf numFmtId="3" fontId="63" fillId="0" borderId="0" xfId="0" applyNumberFormat="1" applyFont="1" applyAlignment="1">
      <alignment horizontal="center" vertical="top"/>
    </xf>
    <xf numFmtId="0" fontId="5" fillId="0" borderId="0" xfId="0" applyFont="1" applyAlignment="1">
      <alignment wrapText="1"/>
    </xf>
    <xf numFmtId="191" fontId="7" fillId="35" borderId="13" xfId="437" applyNumberFormat="1" applyFont="1" applyFill="1" applyBorder="1" applyAlignment="1">
      <alignment horizontal="right" wrapText="1"/>
      <protection/>
    </xf>
    <xf numFmtId="0" fontId="6" fillId="0" borderId="11" xfId="0" applyFont="1" applyBorder="1" applyAlignment="1">
      <alignment/>
    </xf>
    <xf numFmtId="0" fontId="5" fillId="36" borderId="0" xfId="0" applyFont="1" applyFill="1" applyBorder="1" applyAlignment="1">
      <alignment horizontal="center" vertical="top"/>
    </xf>
    <xf numFmtId="43" fontId="5" fillId="0" borderId="0" xfId="437" applyNumberFormat="1" applyFont="1" applyFill="1" applyBorder="1" applyAlignment="1">
      <alignment horizontal="center" vertical="top" wrapText="1"/>
      <protection/>
    </xf>
    <xf numFmtId="43" fontId="5" fillId="0" borderId="0" xfId="437" applyNumberFormat="1" applyFont="1" applyBorder="1" applyAlignment="1">
      <alignment vertical="top"/>
      <protection/>
    </xf>
    <xf numFmtId="43" fontId="7" fillId="36" borderId="0" xfId="437" applyNumberFormat="1" applyFont="1" applyFill="1" applyBorder="1" applyAlignment="1">
      <alignment horizontal="right" vertical="top" wrapText="1"/>
      <protection/>
    </xf>
    <xf numFmtId="0" fontId="6" fillId="36" borderId="11" xfId="0" applyFont="1" applyFill="1" applyBorder="1" applyAlignment="1">
      <alignment/>
    </xf>
    <xf numFmtId="0" fontId="5" fillId="36" borderId="11" xfId="0" applyFont="1" applyFill="1" applyBorder="1" applyAlignment="1">
      <alignment horizontal="center" vertical="top"/>
    </xf>
    <xf numFmtId="0" fontId="6" fillId="0" borderId="28" xfId="0" applyFont="1" applyBorder="1" applyAlignment="1">
      <alignment/>
    </xf>
    <xf numFmtId="43" fontId="5" fillId="0" borderId="28" xfId="42" applyFont="1" applyBorder="1" applyAlignment="1">
      <alignment/>
    </xf>
    <xf numFmtId="0" fontId="67" fillId="0" borderId="0" xfId="0" applyFont="1" applyAlignment="1">
      <alignment/>
    </xf>
    <xf numFmtId="0" fontId="7" fillId="0" borderId="0" xfId="660" applyFont="1" applyAlignment="1">
      <alignment horizontal="left" wrapText="1"/>
      <protection/>
    </xf>
    <xf numFmtId="0" fontId="7" fillId="39" borderId="21" xfId="660" applyNumberFormat="1" applyFont="1" applyFill="1" applyBorder="1" applyAlignment="1">
      <alignment horizontal="center" wrapText="1"/>
      <protection/>
    </xf>
    <xf numFmtId="0" fontId="7" fillId="0" borderId="26" xfId="660" applyFont="1" applyBorder="1" applyAlignment="1">
      <alignment horizontal="center" wrapText="1"/>
      <protection/>
    </xf>
    <xf numFmtId="0" fontId="5" fillId="0" borderId="11" xfId="0" applyFont="1" applyBorder="1" applyAlignment="1">
      <alignment wrapText="1"/>
    </xf>
    <xf numFmtId="0" fontId="6" fillId="40" borderId="29" xfId="660" applyFont="1" applyFill="1" applyBorder="1" applyAlignment="1">
      <alignment horizontal="left" wrapText="1"/>
      <protection/>
    </xf>
    <xf numFmtId="0" fontId="16" fillId="41" borderId="30" xfId="660" applyFont="1" applyFill="1" applyBorder="1" applyAlignment="1">
      <alignment horizontal="left"/>
      <protection/>
    </xf>
    <xf numFmtId="0" fontId="15" fillId="41" borderId="31" xfId="660" applyFont="1" applyFill="1" applyBorder="1">
      <alignment/>
      <protection/>
    </xf>
    <xf numFmtId="0" fontId="15" fillId="41" borderId="11" xfId="660" applyFont="1" applyFill="1" applyBorder="1" applyAlignment="1">
      <alignment horizontal="center"/>
      <protection/>
    </xf>
    <xf numFmtId="0" fontId="15" fillId="41" borderId="32" xfId="660" applyFont="1" applyFill="1" applyBorder="1" applyAlignment="1">
      <alignment horizontal="center"/>
      <protection/>
    </xf>
    <xf numFmtId="0" fontId="15" fillId="41" borderId="30" xfId="660" applyFont="1" applyFill="1" applyBorder="1" applyAlignment="1">
      <alignment horizontal="center"/>
      <protection/>
    </xf>
    <xf numFmtId="0" fontId="16" fillId="41" borderId="33" xfId="660" applyFont="1" applyFill="1" applyBorder="1" applyAlignment="1">
      <alignment horizontal="center"/>
      <protection/>
    </xf>
    <xf numFmtId="0" fontId="16" fillId="42" borderId="30" xfId="660" applyFont="1" applyFill="1" applyBorder="1" applyAlignment="1">
      <alignment horizontal="left"/>
      <protection/>
    </xf>
    <xf numFmtId="4" fontId="15" fillId="42" borderId="11" xfId="660" applyNumberFormat="1" applyFont="1" applyFill="1" applyBorder="1" applyAlignment="1">
      <alignment horizontal="right" wrapText="1"/>
      <protection/>
    </xf>
    <xf numFmtId="4" fontId="16" fillId="42" borderId="32" xfId="660" applyNumberFormat="1" applyFont="1" applyFill="1" applyBorder="1" applyAlignment="1">
      <alignment horizontal="right" wrapText="1"/>
      <protection/>
    </xf>
    <xf numFmtId="4" fontId="15" fillId="42" borderId="30" xfId="660" applyNumberFormat="1" applyFont="1" applyFill="1" applyBorder="1" applyAlignment="1">
      <alignment horizontal="right" wrapText="1"/>
      <protection/>
    </xf>
    <xf numFmtId="189" fontId="14" fillId="0" borderId="11" xfId="47" applyNumberFormat="1" applyFont="1" applyFill="1" applyBorder="1" applyAlignment="1">
      <alignment horizontal="center"/>
    </xf>
    <xf numFmtId="0" fontId="13" fillId="41" borderId="11" xfId="0" applyFont="1" applyFill="1" applyBorder="1" applyAlignment="1">
      <alignment/>
    </xf>
    <xf numFmtId="189" fontId="14" fillId="41" borderId="11" xfId="47" applyNumberFormat="1" applyFont="1" applyFill="1" applyBorder="1" applyAlignment="1">
      <alignment/>
    </xf>
    <xf numFmtId="0" fontId="68" fillId="41" borderId="11" xfId="0" applyFont="1" applyFill="1" applyBorder="1" applyAlignment="1">
      <alignment/>
    </xf>
    <xf numFmtId="0" fontId="13" fillId="41" borderId="11" xfId="0" applyFont="1" applyFill="1" applyBorder="1" applyAlignment="1">
      <alignment horizontal="center"/>
    </xf>
    <xf numFmtId="49" fontId="69" fillId="41" borderId="11" xfId="0" applyNumberFormat="1" applyFont="1" applyFill="1" applyBorder="1" applyAlignment="1">
      <alignment vertical="center"/>
    </xf>
    <xf numFmtId="43" fontId="13" fillId="41" borderId="11" xfId="47" applyFont="1" applyFill="1" applyBorder="1" applyAlignment="1">
      <alignment/>
    </xf>
    <xf numFmtId="43" fontId="68" fillId="41" borderId="11" xfId="47" applyFont="1" applyFill="1" applyBorder="1" applyAlignment="1">
      <alignment/>
    </xf>
    <xf numFmtId="43" fontId="69" fillId="41" borderId="11" xfId="0" applyNumberFormat="1" applyFont="1" applyFill="1" applyBorder="1" applyAlignment="1">
      <alignment vertical="top"/>
    </xf>
    <xf numFmtId="4" fontId="16" fillId="42" borderId="34" xfId="660" applyNumberFormat="1" applyFont="1" applyFill="1" applyBorder="1" applyAlignment="1">
      <alignment horizontal="right" wrapText="1"/>
      <protection/>
    </xf>
    <xf numFmtId="4" fontId="16" fillId="41" borderId="11" xfId="660" applyNumberFormat="1" applyFont="1" applyFill="1" applyBorder="1">
      <alignment/>
      <protection/>
    </xf>
    <xf numFmtId="191" fontId="5" fillId="36" borderId="11" xfId="42" applyNumberFormat="1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3" fontId="63" fillId="0" borderId="0" xfId="0" applyNumberFormat="1" applyFont="1" applyAlignment="1">
      <alignment horizontal="center" vertical="top" wrapText="1"/>
    </xf>
    <xf numFmtId="0" fontId="64" fillId="0" borderId="0" xfId="0" applyFont="1" applyAlignment="1">
      <alignment vertical="top" wrapText="1"/>
    </xf>
    <xf numFmtId="0" fontId="64" fillId="0" borderId="0" xfId="0" applyFont="1" applyAlignment="1">
      <alignment vertical="top"/>
    </xf>
    <xf numFmtId="0" fontId="63" fillId="0" borderId="0" xfId="0" applyFont="1" applyAlignment="1">
      <alignment horizontal="center" vertical="top"/>
    </xf>
    <xf numFmtId="0" fontId="63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 wrapText="1"/>
    </xf>
    <xf numFmtId="0" fontId="7" fillId="0" borderId="35" xfId="0" applyFont="1" applyBorder="1" applyAlignment="1">
      <alignment horizontal="center" vertical="center" wrapText="1"/>
    </xf>
    <xf numFmtId="43" fontId="7" fillId="0" borderId="35" xfId="78" applyFont="1" applyFill="1" applyBorder="1" applyAlignment="1">
      <alignment horizontal="center" vertical="center"/>
    </xf>
    <xf numFmtId="43" fontId="7" fillId="0" borderId="35" xfId="78" applyFont="1" applyFill="1" applyBorder="1" applyAlignment="1">
      <alignment horizontal="center" vertical="center" wrapText="1"/>
    </xf>
    <xf numFmtId="3" fontId="7" fillId="0" borderId="35" xfId="78" applyNumberFormat="1" applyFont="1" applyFill="1" applyBorder="1" applyAlignment="1">
      <alignment horizontal="center" vertical="center" wrapText="1"/>
    </xf>
    <xf numFmtId="3" fontId="7" fillId="0" borderId="35" xfId="78" applyNumberFormat="1" applyFont="1" applyFill="1" applyBorder="1" applyAlignment="1">
      <alignment horizontal="center" vertical="center"/>
    </xf>
    <xf numFmtId="43" fontId="13" fillId="0" borderId="36" xfId="78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7" fillId="0" borderId="37" xfId="0" applyFont="1" applyBorder="1" applyAlignment="1">
      <alignment vertical="top"/>
    </xf>
    <xf numFmtId="0" fontId="7" fillId="41" borderId="38" xfId="0" applyFont="1" applyFill="1" applyBorder="1" applyAlignment="1">
      <alignment wrapText="1"/>
    </xf>
    <xf numFmtId="43" fontId="5" fillId="41" borderId="39" xfId="78" applyFont="1" applyFill="1" applyBorder="1" applyAlignment="1">
      <alignment/>
    </xf>
    <xf numFmtId="43" fontId="5" fillId="41" borderId="37" xfId="78" applyFont="1" applyFill="1" applyBorder="1" applyAlignment="1">
      <alignment/>
    </xf>
    <xf numFmtId="43" fontId="7" fillId="41" borderId="37" xfId="78" applyFont="1" applyFill="1" applyBorder="1" applyAlignment="1">
      <alignment/>
    </xf>
    <xf numFmtId="3" fontId="5" fillId="41" borderId="39" xfId="78" applyNumberFormat="1" applyFont="1" applyFill="1" applyBorder="1" applyAlignment="1">
      <alignment horizontal="center" vertical="top" wrapText="1"/>
    </xf>
    <xf numFmtId="0" fontId="7" fillId="41" borderId="37" xfId="0" applyFont="1" applyFill="1" applyBorder="1" applyAlignment="1">
      <alignment horizontal="center" wrapText="1"/>
    </xf>
    <xf numFmtId="43" fontId="7" fillId="41" borderId="40" xfId="78" applyFont="1" applyFill="1" applyBorder="1" applyAlignment="1">
      <alignment/>
    </xf>
    <xf numFmtId="3" fontId="5" fillId="41" borderId="37" xfId="78" applyNumberFormat="1" applyFont="1" applyFill="1" applyBorder="1" applyAlignment="1">
      <alignment horizontal="center" vertical="top"/>
    </xf>
    <xf numFmtId="0" fontId="7" fillId="41" borderId="37" xfId="0" applyFont="1" applyFill="1" applyBorder="1" applyAlignment="1">
      <alignment horizontal="center" vertical="top" wrapText="1"/>
    </xf>
    <xf numFmtId="43" fontId="7" fillId="41" borderId="40" xfId="78" applyFont="1" applyFill="1" applyBorder="1" applyAlignment="1">
      <alignment vertical="top"/>
    </xf>
    <xf numFmtId="43" fontId="7" fillId="41" borderId="37" xfId="78" applyFont="1" applyFill="1" applyBorder="1" applyAlignment="1">
      <alignment horizontal="center" vertical="top"/>
    </xf>
    <xf numFmtId="0" fontId="5" fillId="41" borderId="37" xfId="0" applyFont="1" applyFill="1" applyBorder="1" applyAlignment="1">
      <alignment horizontal="center" vertical="top"/>
    </xf>
    <xf numFmtId="43" fontId="7" fillId="41" borderId="40" xfId="78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43" fontId="5" fillId="0" borderId="11" xfId="178" applyFont="1" applyFill="1" applyBorder="1" applyAlignment="1">
      <alignment vertical="top"/>
    </xf>
    <xf numFmtId="43" fontId="7" fillId="37" borderId="11" xfId="78" applyFont="1" applyFill="1" applyBorder="1" applyAlignment="1">
      <alignment vertical="top"/>
    </xf>
    <xf numFmtId="3" fontId="5" fillId="0" borderId="11" xfId="178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3" fontId="7" fillId="0" borderId="11" xfId="78" applyFont="1" applyFill="1" applyBorder="1" applyAlignment="1">
      <alignment vertical="top"/>
    </xf>
    <xf numFmtId="43" fontId="5" fillId="0" borderId="11" xfId="78" applyFont="1" applyFill="1" applyBorder="1" applyAlignment="1">
      <alignment vertical="top"/>
    </xf>
    <xf numFmtId="3" fontId="5" fillId="0" borderId="11" xfId="48" applyNumberFormat="1" applyFont="1" applyFill="1" applyBorder="1" applyAlignment="1">
      <alignment horizontal="center" vertical="top"/>
    </xf>
    <xf numFmtId="40" fontId="7" fillId="37" borderId="11" xfId="78" applyNumberFormat="1" applyFont="1" applyFill="1" applyBorder="1" applyAlignment="1">
      <alignment horizontal="center" vertical="top"/>
    </xf>
    <xf numFmtId="40" fontId="7" fillId="37" borderId="11" xfId="459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3" fontId="5" fillId="0" borderId="11" xfId="78" applyNumberFormat="1" applyFont="1" applyFill="1" applyBorder="1" applyAlignment="1">
      <alignment horizontal="center" vertical="top" wrapText="1"/>
    </xf>
    <xf numFmtId="0" fontId="7" fillId="41" borderId="11" xfId="0" applyFont="1" applyFill="1" applyBorder="1" applyAlignment="1">
      <alignment vertical="top" wrapText="1"/>
    </xf>
    <xf numFmtId="43" fontId="7" fillId="41" borderId="11" xfId="78" applyFont="1" applyFill="1" applyBorder="1" applyAlignment="1">
      <alignment vertical="top"/>
    </xf>
    <xf numFmtId="3" fontId="5" fillId="41" borderId="11" xfId="78" applyNumberFormat="1" applyFont="1" applyFill="1" applyBorder="1" applyAlignment="1">
      <alignment horizontal="center" vertical="top" wrapText="1"/>
    </xf>
    <xf numFmtId="0" fontId="7" fillId="41" borderId="11" xfId="0" applyFont="1" applyFill="1" applyBorder="1" applyAlignment="1">
      <alignment horizontal="center" vertical="top" wrapText="1"/>
    </xf>
    <xf numFmtId="3" fontId="5" fillId="41" borderId="11" xfId="48" applyNumberFormat="1" applyFont="1" applyFill="1" applyBorder="1" applyAlignment="1">
      <alignment horizontal="center" vertical="top"/>
    </xf>
    <xf numFmtId="43" fontId="7" fillId="41" borderId="11" xfId="0" applyNumberFormat="1" applyFont="1" applyFill="1" applyBorder="1" applyAlignment="1">
      <alignment vertical="top"/>
    </xf>
    <xf numFmtId="3" fontId="5" fillId="0" borderId="11" xfId="48" applyNumberFormat="1" applyFont="1" applyFill="1" applyBorder="1" applyAlignment="1">
      <alignment horizontal="center" vertical="top" wrapText="1"/>
    </xf>
    <xf numFmtId="0" fontId="63" fillId="0" borderId="0" xfId="0" applyFont="1" applyAlignment="1">
      <alignment vertical="top" wrapText="1"/>
    </xf>
    <xf numFmtId="0" fontId="7" fillId="0" borderId="0" xfId="454" applyFont="1" applyAlignment="1">
      <alignment vertical="center"/>
      <protection/>
    </xf>
    <xf numFmtId="0" fontId="7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2" fontId="5" fillId="0" borderId="11" xfId="423" applyNumberFormat="1" applyFont="1" applyFill="1" applyBorder="1" applyAlignment="1">
      <alignment vertical="top" wrapText="1"/>
    </xf>
    <xf numFmtId="0" fontId="5" fillId="0" borderId="11" xfId="454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/>
    </xf>
    <xf numFmtId="0" fontId="63" fillId="0" borderId="11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top"/>
    </xf>
    <xf numFmtId="0" fontId="5" fillId="0" borderId="24" xfId="0" applyFont="1" applyBorder="1" applyAlignment="1">
      <alignment vertical="top"/>
    </xf>
    <xf numFmtId="0" fontId="63" fillId="0" borderId="24" xfId="0" applyFont="1" applyBorder="1" applyAlignment="1">
      <alignment vertical="top" wrapText="1"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wrapText="1"/>
    </xf>
    <xf numFmtId="0" fontId="5" fillId="0" borderId="19" xfId="0" applyFont="1" applyBorder="1" applyAlignment="1">
      <alignment/>
    </xf>
    <xf numFmtId="0" fontId="5" fillId="0" borderId="37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64" fillId="0" borderId="11" xfId="0" applyFont="1" applyBorder="1" applyAlignment="1">
      <alignment horizontal="center"/>
    </xf>
    <xf numFmtId="0" fontId="5" fillId="0" borderId="11" xfId="454" applyFont="1" applyBorder="1" applyAlignment="1">
      <alignment horizontal="left" vertical="top"/>
      <protection/>
    </xf>
    <xf numFmtId="2" fontId="5" fillId="0" borderId="11" xfId="48" applyNumberFormat="1" applyFont="1" applyFill="1" applyBorder="1" applyAlignment="1">
      <alignment horizontal="left" vertical="top" wrapText="1"/>
    </xf>
    <xf numFmtId="2" fontId="10" fillId="0" borderId="0" xfId="48" applyNumberFormat="1" applyFont="1" applyFill="1" applyBorder="1" applyAlignment="1">
      <alignment vertical="top" wrapText="1"/>
    </xf>
    <xf numFmtId="0" fontId="64" fillId="0" borderId="11" xfId="0" applyFont="1" applyBorder="1" applyAlignment="1">
      <alignment horizontal="left" vertical="top"/>
    </xf>
    <xf numFmtId="2" fontId="5" fillId="0" borderId="11" xfId="423" applyNumberFormat="1" applyFont="1" applyFill="1" applyBorder="1" applyAlignment="1">
      <alignment horizontal="left" vertical="top" wrapText="1"/>
    </xf>
    <xf numFmtId="0" fontId="7" fillId="0" borderId="0" xfId="441" applyFont="1" applyAlignment="1">
      <alignment horizontal="left" vertical="top"/>
      <protection/>
    </xf>
    <xf numFmtId="0" fontId="64" fillId="0" borderId="24" xfId="0" applyFont="1" applyBorder="1" applyAlignment="1">
      <alignment horizontal="center" vertical="top"/>
    </xf>
    <xf numFmtId="0" fontId="5" fillId="0" borderId="11" xfId="662" applyFont="1" applyBorder="1" applyAlignment="1">
      <alignment horizontal="left" vertical="top"/>
      <protection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7" fillId="0" borderId="0" xfId="454" applyFont="1" applyAlignment="1">
      <alignment vertical="center"/>
      <protection/>
    </xf>
    <xf numFmtId="0" fontId="63" fillId="0" borderId="0" xfId="0" applyFont="1" applyAlignment="1">
      <alignment/>
    </xf>
    <xf numFmtId="0" fontId="64" fillId="0" borderId="11" xfId="0" applyFont="1" applyBorder="1" applyAlignment="1">
      <alignment horizontal="center" vertical="top"/>
    </xf>
    <xf numFmtId="0" fontId="64" fillId="0" borderId="11" xfId="0" applyFont="1" applyBorder="1" applyAlignment="1">
      <alignment horizontal="center"/>
    </xf>
    <xf numFmtId="0" fontId="63" fillId="0" borderId="0" xfId="0" applyFont="1" applyAlignment="1">
      <alignment horizontal="center"/>
    </xf>
    <xf numFmtId="49" fontId="63" fillId="0" borderId="11" xfId="0" applyNumberFormat="1" applyFont="1" applyBorder="1" applyAlignment="1">
      <alignment horizontal="center" vertical="top"/>
    </xf>
    <xf numFmtId="0" fontId="18" fillId="36" borderId="41" xfId="0" applyFont="1" applyFill="1" applyBorder="1" applyAlignment="1">
      <alignment vertical="top" wrapText="1"/>
    </xf>
    <xf numFmtId="0" fontId="18" fillId="36" borderId="42" xfId="0" applyFont="1" applyFill="1" applyBorder="1" applyAlignment="1">
      <alignment vertical="top" wrapText="1"/>
    </xf>
    <xf numFmtId="2" fontId="5" fillId="0" borderId="0" xfId="48" applyNumberFormat="1" applyFont="1" applyFill="1" applyBorder="1" applyAlignment="1">
      <alignment vertical="top" wrapText="1"/>
    </xf>
    <xf numFmtId="0" fontId="63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63" fillId="0" borderId="11" xfId="0" applyFont="1" applyBorder="1" applyAlignment="1">
      <alignment wrapText="1"/>
    </xf>
    <xf numFmtId="0" fontId="7" fillId="0" borderId="0" xfId="454" applyFont="1" applyAlignment="1">
      <alignment horizontal="left" vertical="center"/>
      <protection/>
    </xf>
    <xf numFmtId="0" fontId="63" fillId="0" borderId="0" xfId="0" applyFont="1" applyAlignment="1">
      <alignment horizontal="left"/>
    </xf>
    <xf numFmtId="0" fontId="64" fillId="0" borderId="24" xfId="0" applyFont="1" applyBorder="1" applyAlignment="1">
      <alignment horizontal="center"/>
    </xf>
    <xf numFmtId="0" fontId="18" fillId="36" borderId="11" xfId="0" applyFont="1" applyFill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11" xfId="0" applyFont="1" applyBorder="1" applyAlignment="1">
      <alignment horizontal="left" vertical="top"/>
    </xf>
    <xf numFmtId="0" fontId="18" fillId="0" borderId="11" xfId="0" applyFont="1" applyBorder="1" applyAlignment="1">
      <alignment horizontal="left" vertical="top" wrapText="1"/>
    </xf>
    <xf numFmtId="0" fontId="64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center"/>
    </xf>
    <xf numFmtId="187" fontId="7" fillId="0" borderId="0" xfId="0" applyNumberFormat="1" applyFont="1" applyAlignment="1">
      <alignment/>
    </xf>
    <xf numFmtId="0" fontId="7" fillId="0" borderId="43" xfId="0" applyFont="1" applyBorder="1" applyAlignment="1">
      <alignment horizontal="right" vertical="top"/>
    </xf>
    <xf numFmtId="187" fontId="7" fillId="0" borderId="43" xfId="0" applyNumberFormat="1" applyFont="1" applyBorder="1" applyAlignment="1">
      <alignment horizontal="right" vertical="center"/>
    </xf>
    <xf numFmtId="43" fontId="7" fillId="0" borderId="44" xfId="78" applyFont="1" applyFill="1" applyBorder="1" applyAlignment="1">
      <alignment horizontal="center" vertical="center"/>
    </xf>
    <xf numFmtId="43" fontId="7" fillId="0" borderId="45" xfId="78" applyFont="1" applyFill="1" applyBorder="1" applyAlignment="1">
      <alignment horizontal="center" vertical="center"/>
    </xf>
    <xf numFmtId="43" fontId="7" fillId="0" borderId="45" xfId="78" applyFont="1" applyFill="1" applyBorder="1" applyAlignment="1">
      <alignment horizontal="center" vertical="center" wrapText="1"/>
    </xf>
    <xf numFmtId="188" fontId="7" fillId="0" borderId="44" xfId="78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3" fontId="7" fillId="0" borderId="46" xfId="78" applyFont="1" applyFill="1" applyBorder="1" applyAlignment="1">
      <alignment horizontal="center" vertical="center" wrapText="1"/>
    </xf>
    <xf numFmtId="43" fontId="7" fillId="0" borderId="44" xfId="78" applyFont="1" applyFill="1" applyBorder="1" applyAlignment="1">
      <alignment horizontal="center" vertical="center" wrapText="1"/>
    </xf>
    <xf numFmtId="188" fontId="7" fillId="0" borderId="44" xfId="78" applyNumberFormat="1" applyFont="1" applyFill="1" applyBorder="1" applyAlignment="1">
      <alignment horizontal="center" vertical="center" wrapText="1"/>
    </xf>
    <xf numFmtId="43" fontId="7" fillId="0" borderId="36" xfId="78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3" fontId="7" fillId="0" borderId="47" xfId="78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43" fontId="7" fillId="35" borderId="24" xfId="78" applyFont="1" applyFill="1" applyBorder="1" applyAlignment="1">
      <alignment vertical="center"/>
    </xf>
    <xf numFmtId="43" fontId="7" fillId="35" borderId="24" xfId="78" applyFont="1" applyFill="1" applyBorder="1" applyAlignment="1">
      <alignment vertical="top"/>
    </xf>
    <xf numFmtId="188" fontId="5" fillId="35" borderId="48" xfId="78" applyNumberFormat="1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 vertical="center"/>
    </xf>
    <xf numFmtId="43" fontId="7" fillId="35" borderId="49" xfId="78" applyFont="1" applyFill="1" applyBorder="1" applyAlignment="1">
      <alignment vertical="top"/>
    </xf>
    <xf numFmtId="0" fontId="7" fillId="0" borderId="39" xfId="0" applyFont="1" applyBorder="1" applyAlignment="1">
      <alignment horizontal="center" vertical="center" wrapText="1"/>
    </xf>
    <xf numFmtId="187" fontId="7" fillId="35" borderId="24" xfId="78" applyNumberFormat="1" applyFont="1" applyFill="1" applyBorder="1" applyAlignment="1">
      <alignment vertical="center"/>
    </xf>
    <xf numFmtId="187" fontId="7" fillId="35" borderId="24" xfId="0" applyNumberFormat="1" applyFont="1" applyFill="1" applyBorder="1" applyAlignment="1">
      <alignment horizontal="center" vertical="center"/>
    </xf>
    <xf numFmtId="187" fontId="7" fillId="35" borderId="49" xfId="78" applyNumberFormat="1" applyFont="1" applyFill="1" applyBorder="1" applyAlignment="1">
      <alignment vertical="center"/>
    </xf>
    <xf numFmtId="43" fontId="7" fillId="0" borderId="11" xfId="42" applyFont="1" applyFill="1" applyBorder="1" applyAlignment="1">
      <alignment horizontal="left" vertical="top"/>
    </xf>
    <xf numFmtId="43" fontId="7" fillId="0" borderId="11" xfId="42" applyFont="1" applyFill="1" applyBorder="1" applyAlignment="1">
      <alignment vertical="top" wrapText="1"/>
    </xf>
    <xf numFmtId="43" fontId="7" fillId="0" borderId="11" xfId="42" applyFont="1" applyFill="1" applyBorder="1" applyAlignment="1">
      <alignment vertical="top"/>
    </xf>
    <xf numFmtId="0" fontId="5" fillId="0" borderId="11" xfId="178" applyNumberFormat="1" applyFont="1" applyFill="1" applyBorder="1" applyAlignment="1">
      <alignment horizontal="center" vertical="top"/>
    </xf>
    <xf numFmtId="0" fontId="5" fillId="0" borderId="11" xfId="42" applyNumberFormat="1" applyFont="1" applyFill="1" applyBorder="1" applyAlignment="1">
      <alignment horizontal="center" vertical="top"/>
    </xf>
    <xf numFmtId="187" fontId="7" fillId="37" borderId="11" xfId="78" applyNumberFormat="1" applyFont="1" applyFill="1" applyBorder="1" applyAlignment="1">
      <alignment vertical="top"/>
    </xf>
    <xf numFmtId="0" fontId="5" fillId="0" borderId="11" xfId="0" applyFont="1" applyBorder="1" applyAlignment="1">
      <alignment horizontal="center" vertical="top" wrapText="1"/>
    </xf>
    <xf numFmtId="43" fontId="5" fillId="0" borderId="11" xfId="42" applyFont="1" applyFill="1" applyBorder="1" applyAlignment="1">
      <alignment horizontal="center" vertical="top"/>
    </xf>
    <xf numFmtId="0" fontId="7" fillId="0" borderId="11" xfId="42" applyNumberFormat="1" applyFont="1" applyFill="1" applyBorder="1" applyAlignment="1">
      <alignment horizontal="center" vertical="top"/>
    </xf>
    <xf numFmtId="43" fontId="7" fillId="0" borderId="11" xfId="42" applyFont="1" applyFill="1" applyBorder="1" applyAlignment="1">
      <alignment horizontal="center" vertical="top"/>
    </xf>
    <xf numFmtId="43" fontId="5" fillId="0" borderId="11" xfId="42" applyFont="1" applyFill="1" applyBorder="1" applyAlignment="1">
      <alignment vertical="top" wrapText="1"/>
    </xf>
    <xf numFmtId="0" fontId="7" fillId="0" borderId="11" xfId="0" applyFont="1" applyBorder="1" applyAlignment="1">
      <alignment horizontal="left" vertical="top"/>
    </xf>
    <xf numFmtId="0" fontId="5" fillId="0" borderId="11" xfId="42" applyNumberFormat="1" applyFont="1" applyFill="1" applyBorder="1" applyAlignment="1">
      <alignment horizontal="left" vertical="top" wrapText="1"/>
    </xf>
    <xf numFmtId="190" fontId="7" fillId="37" borderId="11" xfId="78" applyNumberFormat="1" applyFont="1" applyFill="1" applyBorder="1" applyAlignment="1">
      <alignment vertical="top"/>
    </xf>
    <xf numFmtId="3" fontId="5" fillId="0" borderId="11" xfId="42" applyNumberFormat="1" applyFont="1" applyFill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70" fillId="0" borderId="0" xfId="0" applyFont="1" applyAlignment="1">
      <alignment/>
    </xf>
    <xf numFmtId="0" fontId="13" fillId="0" borderId="43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43" fontId="13" fillId="0" borderId="50" xfId="78" applyFont="1" applyFill="1" applyBorder="1" applyAlignment="1">
      <alignment horizontal="center" vertical="center" wrapText="1"/>
    </xf>
    <xf numFmtId="43" fontId="13" fillId="0" borderId="36" xfId="78" applyFont="1" applyFill="1" applyBorder="1" applyAlignment="1">
      <alignment horizontal="center" vertical="center" wrapText="1"/>
    </xf>
    <xf numFmtId="188" fontId="13" fillId="0" borderId="50" xfId="78" applyNumberFormat="1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43" fontId="13" fillId="0" borderId="46" xfId="78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/>
    </xf>
    <xf numFmtId="0" fontId="13" fillId="0" borderId="51" xfId="0" applyFont="1" applyBorder="1" applyAlignment="1">
      <alignment horizontal="center" vertical="center"/>
    </xf>
    <xf numFmtId="43" fontId="13" fillId="35" borderId="13" xfId="78" applyFont="1" applyFill="1" applyBorder="1" applyAlignment="1">
      <alignment vertical="center"/>
    </xf>
    <xf numFmtId="188" fontId="14" fillId="35" borderId="51" xfId="78" applyNumberFormat="1" applyFont="1" applyFill="1" applyBorder="1" applyAlignment="1">
      <alignment horizontal="center"/>
    </xf>
    <xf numFmtId="0" fontId="13" fillId="35" borderId="13" xfId="0" applyFont="1" applyFill="1" applyBorder="1" applyAlignment="1">
      <alignment horizontal="center" vertical="center"/>
    </xf>
    <xf numFmtId="43" fontId="13" fillId="35" borderId="52" xfId="78" applyFont="1" applyFill="1" applyBorder="1" applyAlignment="1">
      <alignment vertical="center"/>
    </xf>
    <xf numFmtId="192" fontId="13" fillId="35" borderId="11" xfId="78" applyNumberFormat="1" applyFont="1" applyFill="1" applyBorder="1" applyAlignment="1">
      <alignment vertical="center"/>
    </xf>
    <xf numFmtId="192" fontId="13" fillId="35" borderId="11" xfId="0" applyNumberFormat="1" applyFont="1" applyFill="1" applyBorder="1" applyAlignment="1">
      <alignment horizontal="center" vertical="center"/>
    </xf>
    <xf numFmtId="192" fontId="13" fillId="35" borderId="53" xfId="78" applyNumberFormat="1" applyFont="1" applyFill="1" applyBorder="1" applyAlignment="1">
      <alignment vertical="center"/>
    </xf>
    <xf numFmtId="189" fontId="5" fillId="0" borderId="11" xfId="42" applyNumberFormat="1" applyFont="1" applyFill="1" applyBorder="1" applyAlignment="1">
      <alignment horizontal="center" vertical="top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 vertical="center"/>
    </xf>
    <xf numFmtId="187" fontId="7" fillId="0" borderId="0" xfId="0" applyNumberFormat="1" applyFont="1" applyAlignment="1">
      <alignment horizontal="right" vertical="center"/>
    </xf>
    <xf numFmtId="43" fontId="7" fillId="0" borderId="11" xfId="78" applyFont="1" applyFill="1" applyBorder="1" applyAlignment="1">
      <alignment horizontal="center" vertical="center" wrapText="1"/>
    </xf>
    <xf numFmtId="0" fontId="7" fillId="0" borderId="11" xfId="78" applyNumberFormat="1" applyFont="1" applyFill="1" applyBorder="1" applyAlignment="1">
      <alignment horizontal="center" vertical="center" wrapText="1"/>
    </xf>
    <xf numFmtId="4" fontId="7" fillId="0" borderId="11" xfId="78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top"/>
    </xf>
    <xf numFmtId="43" fontId="7" fillId="35" borderId="11" xfId="78" applyFont="1" applyFill="1" applyBorder="1" applyAlignment="1">
      <alignment vertical="top"/>
    </xf>
    <xf numFmtId="188" fontId="5" fillId="35" borderId="11" xfId="78" applyNumberFormat="1" applyFont="1" applyFill="1" applyBorder="1" applyAlignment="1">
      <alignment horizontal="center" vertical="top"/>
    </xf>
    <xf numFmtId="0" fontId="7" fillId="35" borderId="11" xfId="0" applyFont="1" applyFill="1" applyBorder="1" applyAlignment="1">
      <alignment horizontal="center" vertical="top"/>
    </xf>
    <xf numFmtId="0" fontId="5" fillId="35" borderId="11" xfId="78" applyNumberFormat="1" applyFont="1" applyFill="1" applyBorder="1" applyAlignment="1">
      <alignment horizontal="center" vertical="top"/>
    </xf>
    <xf numFmtId="4" fontId="7" fillId="35" borderId="11" xfId="78" applyNumberFormat="1" applyFont="1" applyFill="1" applyBorder="1" applyAlignment="1">
      <alignment vertical="top"/>
    </xf>
    <xf numFmtId="187" fontId="7" fillId="35" borderId="11" xfId="0" applyNumberFormat="1" applyFont="1" applyFill="1" applyBorder="1" applyAlignment="1">
      <alignment horizontal="center" vertical="top"/>
    </xf>
    <xf numFmtId="187" fontId="7" fillId="35" borderId="11" xfId="78" applyNumberFormat="1" applyFont="1" applyFill="1" applyBorder="1" applyAlignment="1">
      <alignment vertical="top"/>
    </xf>
    <xf numFmtId="0" fontId="5" fillId="0" borderId="11" xfId="78" applyNumberFormat="1" applyFont="1" applyFill="1" applyBorder="1" applyAlignment="1">
      <alignment horizontal="center" vertical="top"/>
    </xf>
    <xf numFmtId="4" fontId="7" fillId="37" borderId="11" xfId="78" applyNumberFormat="1" applyFont="1" applyFill="1" applyBorder="1" applyAlignment="1">
      <alignment vertical="top"/>
    </xf>
    <xf numFmtId="0" fontId="5" fillId="0" borderId="11" xfId="78" applyNumberFormat="1" applyFont="1" applyFill="1" applyBorder="1" applyAlignment="1">
      <alignment vertical="top" wrapText="1" shrinkToFit="1"/>
    </xf>
    <xf numFmtId="0" fontId="7" fillId="0" borderId="11" xfId="660" applyFont="1" applyBorder="1" applyAlignment="1">
      <alignment horizontal="left"/>
      <protection/>
    </xf>
    <xf numFmtId="0" fontId="5" fillId="0" borderId="11" xfId="660" applyFont="1" applyBorder="1">
      <alignment/>
      <protection/>
    </xf>
    <xf numFmtId="0" fontId="7" fillId="0" borderId="11" xfId="660" applyFont="1" applyBorder="1">
      <alignment/>
      <protection/>
    </xf>
    <xf numFmtId="0" fontId="7" fillId="0" borderId="11" xfId="663" applyFont="1" applyBorder="1" applyAlignment="1">
      <alignment horizontal="right"/>
      <protection/>
    </xf>
    <xf numFmtId="0" fontId="7" fillId="38" borderId="11" xfId="660" applyFont="1" applyFill="1" applyBorder="1" applyAlignment="1">
      <alignment horizontal="center"/>
      <protection/>
    </xf>
    <xf numFmtId="0" fontId="5" fillId="38" borderId="11" xfId="660" applyFont="1" applyFill="1" applyBorder="1" applyAlignment="1">
      <alignment horizontal="center"/>
      <protection/>
    </xf>
    <xf numFmtId="0" fontId="7" fillId="0" borderId="11" xfId="660" applyFont="1" applyBorder="1" applyAlignment="1">
      <alignment horizontal="center" vertical="top"/>
      <protection/>
    </xf>
    <xf numFmtId="0" fontId="7" fillId="35" borderId="11" xfId="660" applyFont="1" applyFill="1" applyBorder="1" applyAlignment="1">
      <alignment horizontal="center" vertical="top"/>
      <protection/>
    </xf>
    <xf numFmtId="4" fontId="7" fillId="35" borderId="11" xfId="660" applyNumberFormat="1" applyFont="1" applyFill="1" applyBorder="1" applyAlignment="1">
      <alignment vertical="top"/>
      <protection/>
    </xf>
    <xf numFmtId="40" fontId="7" fillId="35" borderId="11" xfId="660" applyNumberFormat="1" applyFont="1" applyFill="1" applyBorder="1" applyAlignment="1">
      <alignment vertical="top"/>
      <protection/>
    </xf>
    <xf numFmtId="0" fontId="16" fillId="41" borderId="11" xfId="660" applyFont="1" applyFill="1" applyBorder="1" applyAlignment="1">
      <alignment horizontal="left" vertical="top"/>
      <protection/>
    </xf>
    <xf numFmtId="0" fontId="15" fillId="41" borderId="11" xfId="660" applyFont="1" applyFill="1" applyBorder="1" applyAlignment="1">
      <alignment vertical="top"/>
      <protection/>
    </xf>
    <xf numFmtId="0" fontId="15" fillId="41" borderId="11" xfId="660" applyFont="1" applyFill="1" applyBorder="1" applyAlignment="1">
      <alignment horizontal="center" vertical="top"/>
      <protection/>
    </xf>
    <xf numFmtId="0" fontId="16" fillId="41" borderId="11" xfId="660" applyFont="1" applyFill="1" applyBorder="1" applyAlignment="1">
      <alignment horizontal="center" vertical="top"/>
      <protection/>
    </xf>
    <xf numFmtId="0" fontId="67" fillId="0" borderId="0" xfId="0" applyFont="1" applyAlignment="1">
      <alignment vertical="top"/>
    </xf>
    <xf numFmtId="0" fontId="5" fillId="0" borderId="11" xfId="660" applyFont="1" applyBorder="1" applyAlignment="1">
      <alignment horizontal="right" vertical="top" wrapText="1"/>
      <protection/>
    </xf>
    <xf numFmtId="4" fontId="5" fillId="0" borderId="11" xfId="660" applyNumberFormat="1" applyFont="1" applyBorder="1" applyAlignment="1">
      <alignment horizontal="right" vertical="top" wrapText="1"/>
      <protection/>
    </xf>
    <xf numFmtId="4" fontId="7" fillId="37" borderId="11" xfId="660" applyNumberFormat="1" applyFont="1" applyFill="1" applyBorder="1" applyAlignment="1">
      <alignment horizontal="right" vertical="top" wrapText="1"/>
      <protection/>
    </xf>
    <xf numFmtId="40" fontId="7" fillId="37" borderId="11" xfId="660" applyNumberFormat="1" applyFont="1" applyFill="1" applyBorder="1" applyAlignment="1">
      <alignment vertical="top"/>
      <protection/>
    </xf>
    <xf numFmtId="0" fontId="5" fillId="36" borderId="0" xfId="0" applyFont="1" applyFill="1" applyAlignment="1">
      <alignment vertical="top"/>
    </xf>
    <xf numFmtId="1" fontId="5" fillId="0" borderId="11" xfId="660" applyNumberFormat="1" applyFont="1" applyBorder="1" applyAlignment="1">
      <alignment horizontal="right" vertical="top" wrapText="1"/>
      <protection/>
    </xf>
    <xf numFmtId="0" fontId="16" fillId="42" borderId="11" xfId="660" applyFont="1" applyFill="1" applyBorder="1" applyAlignment="1">
      <alignment horizontal="left" vertical="top"/>
      <protection/>
    </xf>
    <xf numFmtId="4" fontId="15" fillId="42" borderId="11" xfId="660" applyNumberFormat="1" applyFont="1" applyFill="1" applyBorder="1" applyAlignment="1">
      <alignment horizontal="right" vertical="top" wrapText="1"/>
      <protection/>
    </xf>
    <xf numFmtId="4" fontId="16" fillId="42" borderId="11" xfId="660" applyNumberFormat="1" applyFont="1" applyFill="1" applyBorder="1" applyAlignment="1">
      <alignment horizontal="right" vertical="top" wrapText="1"/>
      <protection/>
    </xf>
    <xf numFmtId="0" fontId="6" fillId="40" borderId="29" xfId="660" applyFont="1" applyFill="1" applyBorder="1" applyAlignment="1">
      <alignment horizontal="left" vertical="top" wrapText="1"/>
      <protection/>
    </xf>
    <xf numFmtId="43" fontId="5" fillId="0" borderId="0" xfId="42" applyFont="1" applyAlignment="1">
      <alignment/>
    </xf>
    <xf numFmtId="0" fontId="7" fillId="0" borderId="0" xfId="662" applyFont="1" applyAlignment="1">
      <alignment horizontal="left" vertical="center"/>
      <protection/>
    </xf>
    <xf numFmtId="0" fontId="8" fillId="0" borderId="0" xfId="662" applyFont="1" applyAlignment="1">
      <alignment vertical="center"/>
      <protection/>
    </xf>
    <xf numFmtId="0" fontId="5" fillId="0" borderId="0" xfId="662" applyFont="1">
      <alignment/>
      <protection/>
    </xf>
    <xf numFmtId="0" fontId="6" fillId="0" borderId="0" xfId="662" applyFont="1">
      <alignment/>
      <protection/>
    </xf>
    <xf numFmtId="0" fontId="20" fillId="0" borderId="0" xfId="662" applyFont="1">
      <alignment/>
      <protection/>
    </xf>
    <xf numFmtId="0" fontId="7" fillId="0" borderId="0" xfId="662" applyFont="1" applyAlignment="1">
      <alignment horizontal="right"/>
      <protection/>
    </xf>
    <xf numFmtId="0" fontId="7" fillId="0" borderId="11" xfId="662" applyFont="1" applyBorder="1" applyAlignment="1">
      <alignment horizontal="center" vertical="center" wrapText="1"/>
      <protection/>
    </xf>
    <xf numFmtId="0" fontId="7" fillId="0" borderId="53" xfId="662" applyFont="1" applyBorder="1" applyAlignment="1">
      <alignment horizontal="center" vertical="center" wrapText="1"/>
      <protection/>
    </xf>
    <xf numFmtId="0" fontId="7" fillId="0" borderId="54" xfId="662" applyFont="1" applyBorder="1" applyAlignment="1">
      <alignment horizontal="center" vertical="center" wrapText="1"/>
      <protection/>
    </xf>
    <xf numFmtId="0" fontId="7" fillId="0" borderId="54" xfId="662" applyFont="1" applyBorder="1" applyAlignment="1">
      <alignment horizontal="center" vertical="top" wrapText="1"/>
      <protection/>
    </xf>
    <xf numFmtId="0" fontId="7" fillId="0" borderId="11" xfId="662" applyFont="1" applyBorder="1" applyAlignment="1">
      <alignment horizontal="center" vertical="top" wrapText="1"/>
      <protection/>
    </xf>
    <xf numFmtId="43" fontId="7" fillId="0" borderId="53" xfId="78" applyFont="1" applyFill="1" applyBorder="1" applyAlignment="1">
      <alignment horizontal="center" vertical="top" wrapText="1"/>
    </xf>
    <xf numFmtId="0" fontId="7" fillId="0" borderId="13" xfId="662" applyFont="1" applyBorder="1" applyAlignment="1">
      <alignment horizontal="center"/>
      <protection/>
    </xf>
    <xf numFmtId="40" fontId="7" fillId="35" borderId="55" xfId="459" applyNumberFormat="1" applyFont="1" applyFill="1" applyBorder="1" applyAlignment="1">
      <alignment/>
    </xf>
    <xf numFmtId="40" fontId="7" fillId="35" borderId="51" xfId="459" applyNumberFormat="1" applyFont="1" applyFill="1" applyBorder="1" applyAlignment="1">
      <alignment/>
    </xf>
    <xf numFmtId="40" fontId="7" fillId="35" borderId="52" xfId="459" applyNumberFormat="1" applyFont="1" applyFill="1" applyBorder="1" applyAlignment="1">
      <alignment/>
    </xf>
    <xf numFmtId="0" fontId="5" fillId="0" borderId="11" xfId="662" applyFont="1" applyBorder="1" applyAlignment="1">
      <alignment horizontal="left"/>
      <protection/>
    </xf>
    <xf numFmtId="40" fontId="7" fillId="37" borderId="53" xfId="459" applyNumberFormat="1" applyFont="1" applyFill="1" applyBorder="1" applyAlignment="1">
      <alignment/>
    </xf>
    <xf numFmtId="40" fontId="7" fillId="37" borderId="29" xfId="459" applyNumberFormat="1" applyFont="1" applyFill="1" applyBorder="1" applyAlignment="1">
      <alignment/>
    </xf>
    <xf numFmtId="0" fontId="6" fillId="0" borderId="11" xfId="659" applyFont="1" applyBorder="1" applyAlignment="1">
      <alignment horizontal="left" vertical="center" wrapText="1"/>
      <protection/>
    </xf>
    <xf numFmtId="0" fontId="6" fillId="0" borderId="11" xfId="659" applyFont="1" applyBorder="1" applyAlignment="1">
      <alignment horizontal="left" vertical="top" wrapText="1"/>
      <protection/>
    </xf>
    <xf numFmtId="40" fontId="7" fillId="37" borderId="53" xfId="459" applyNumberFormat="1" applyFont="1" applyFill="1" applyBorder="1" applyAlignment="1">
      <alignment vertical="top"/>
    </xf>
    <xf numFmtId="40" fontId="7" fillId="37" borderId="29" xfId="459" applyNumberFormat="1" applyFont="1" applyFill="1" applyBorder="1" applyAlignment="1">
      <alignment vertical="top"/>
    </xf>
    <xf numFmtId="43" fontId="13" fillId="37" borderId="37" xfId="78" applyFont="1" applyFill="1" applyBorder="1" applyAlignment="1">
      <alignment vertical="top"/>
    </xf>
    <xf numFmtId="43" fontId="13" fillId="37" borderId="11" xfId="78" applyFont="1" applyFill="1" applyBorder="1" applyAlignment="1">
      <alignment vertical="top"/>
    </xf>
    <xf numFmtId="43" fontId="13" fillId="37" borderId="19" xfId="78" applyFont="1" applyFill="1" applyBorder="1" applyAlignment="1">
      <alignment vertical="top"/>
    </xf>
    <xf numFmtId="43" fontId="13" fillId="37" borderId="56" xfId="78" applyFont="1" applyFill="1" applyBorder="1" applyAlignment="1">
      <alignment vertical="top"/>
    </xf>
    <xf numFmtId="49" fontId="5" fillId="0" borderId="11" xfId="0" applyNumberFormat="1" applyFont="1" applyBorder="1" applyAlignment="1">
      <alignment vertical="top" wrapText="1"/>
    </xf>
    <xf numFmtId="190" fontId="13" fillId="37" borderId="40" xfId="78" applyNumberFormat="1" applyFont="1" applyFill="1" applyBorder="1" applyAlignment="1">
      <alignment vertical="top"/>
    </xf>
    <xf numFmtId="190" fontId="13" fillId="37" borderId="11" xfId="78" applyNumberFormat="1" applyFont="1" applyFill="1" applyBorder="1" applyAlignment="1">
      <alignment vertical="top"/>
    </xf>
    <xf numFmtId="190" fontId="13" fillId="0" borderId="40" xfId="78" applyNumberFormat="1" applyFont="1" applyFill="1" applyBorder="1" applyAlignment="1">
      <alignment vertical="top"/>
    </xf>
    <xf numFmtId="43" fontId="13" fillId="0" borderId="57" xfId="78" applyFont="1" applyFill="1" applyBorder="1" applyAlignment="1">
      <alignment vertical="top"/>
    </xf>
    <xf numFmtId="0" fontId="67" fillId="0" borderId="11" xfId="0" applyFont="1" applyBorder="1" applyAlignment="1">
      <alignment vertical="top"/>
    </xf>
    <xf numFmtId="0" fontId="70" fillId="0" borderId="0" xfId="0" applyFont="1" applyAlignment="1">
      <alignment vertical="top"/>
    </xf>
    <xf numFmtId="0" fontId="67" fillId="0" borderId="0" xfId="0" applyFont="1" applyAlignment="1">
      <alignment vertical="center"/>
    </xf>
    <xf numFmtId="188" fontId="14" fillId="35" borderId="51" xfId="78" applyNumberFormat="1" applyFont="1" applyFill="1" applyBorder="1" applyAlignment="1">
      <alignment horizontal="center" vertical="center"/>
    </xf>
    <xf numFmtId="189" fontId="5" fillId="0" borderId="11" xfId="42" applyNumberFormat="1" applyFont="1" applyFill="1" applyBorder="1" applyAlignment="1">
      <alignment horizontal="center" vertical="center"/>
    </xf>
    <xf numFmtId="43" fontId="5" fillId="0" borderId="11" xfId="42" applyFont="1" applyFill="1" applyBorder="1" applyAlignment="1">
      <alignment horizontal="center" vertical="center"/>
    </xf>
    <xf numFmtId="43" fontId="5" fillId="0" borderId="11" xfId="78" applyFont="1" applyFill="1" applyBorder="1" applyAlignment="1">
      <alignment horizontal="center" vertical="center"/>
    </xf>
    <xf numFmtId="190" fontId="13" fillId="0" borderId="31" xfId="78" applyNumberFormat="1" applyFont="1" applyFill="1" applyBorder="1" applyAlignment="1">
      <alignment vertical="top"/>
    </xf>
    <xf numFmtId="43" fontId="13" fillId="0" borderId="31" xfId="78" applyFont="1" applyFill="1" applyBorder="1" applyAlignment="1">
      <alignment vertical="top"/>
    </xf>
    <xf numFmtId="43" fontId="13" fillId="0" borderId="58" xfId="78" applyFont="1" applyFill="1" applyBorder="1" applyAlignment="1">
      <alignment vertical="top"/>
    </xf>
    <xf numFmtId="43" fontId="5" fillId="0" borderId="11" xfId="42" applyFont="1" applyFill="1" applyBorder="1" applyAlignment="1">
      <alignment horizontal="left" vertical="top"/>
    </xf>
    <xf numFmtId="43" fontId="5" fillId="0" borderId="11" xfId="42" applyFont="1" applyFill="1" applyBorder="1" applyAlignment="1">
      <alignment horizontal="left" vertical="top" wrapText="1"/>
    </xf>
    <xf numFmtId="3" fontId="5" fillId="0" borderId="11" xfId="78" applyNumberFormat="1" applyFont="1" applyFill="1" applyBorder="1" applyAlignment="1">
      <alignment horizontal="center" vertical="top"/>
    </xf>
    <xf numFmtId="188" fontId="7" fillId="0" borderId="50" xfId="78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4" fontId="5" fillId="0" borderId="11" xfId="0" applyNumberFormat="1" applyFont="1" applyBorder="1" applyAlignment="1">
      <alignment/>
    </xf>
    <xf numFmtId="4" fontId="5" fillId="36" borderId="11" xfId="42" applyNumberFormat="1" applyFont="1" applyFill="1" applyBorder="1" applyAlignment="1">
      <alignment vertical="top"/>
    </xf>
    <xf numFmtId="4" fontId="5" fillId="0" borderId="11" xfId="42" applyNumberFormat="1" applyFont="1" applyFill="1" applyBorder="1" applyAlignment="1">
      <alignment vertical="top"/>
    </xf>
    <xf numFmtId="4" fontId="63" fillId="0" borderId="11" xfId="42" applyNumberFormat="1" applyFont="1" applyFill="1" applyBorder="1" applyAlignment="1">
      <alignment vertical="top"/>
    </xf>
    <xf numFmtId="4" fontId="6" fillId="36" borderId="11" xfId="660" applyNumberFormat="1" applyFont="1" applyFill="1" applyBorder="1" applyAlignment="1">
      <alignment horizontal="right" vertical="top" wrapText="1"/>
      <protection/>
    </xf>
    <xf numFmtId="2" fontId="7" fillId="35" borderId="52" xfId="662" applyNumberFormat="1" applyFont="1" applyFill="1" applyBorder="1">
      <alignment/>
      <protection/>
    </xf>
    <xf numFmtId="2" fontId="7" fillId="37" borderId="53" xfId="662" applyNumberFormat="1" applyFont="1" applyFill="1" applyBorder="1">
      <alignment/>
      <protection/>
    </xf>
    <xf numFmtId="2" fontId="7" fillId="37" borderId="53" xfId="662" applyNumberFormat="1" applyFont="1" applyFill="1" applyBorder="1" applyAlignment="1">
      <alignment vertical="top"/>
      <protection/>
    </xf>
    <xf numFmtId="4" fontId="5" fillId="0" borderId="11" xfId="662" applyNumberFormat="1" applyFont="1" applyBorder="1">
      <alignment/>
      <protection/>
    </xf>
    <xf numFmtId="4" fontId="5" fillId="0" borderId="11" xfId="178" applyNumberFormat="1" applyFont="1" applyBorder="1" applyAlignment="1">
      <alignment/>
    </xf>
    <xf numFmtId="4" fontId="5" fillId="0" borderId="11" xfId="78" applyNumberFormat="1" applyFont="1" applyBorder="1" applyAlignment="1">
      <alignment/>
    </xf>
    <xf numFmtId="4" fontId="5" fillId="0" borderId="11" xfId="662" applyNumberFormat="1" applyFont="1" applyBorder="1" applyAlignment="1">
      <alignment vertical="top"/>
      <protection/>
    </xf>
    <xf numFmtId="4" fontId="7" fillId="35" borderId="13" xfId="78" applyNumberFormat="1" applyFont="1" applyFill="1" applyBorder="1" applyAlignment="1">
      <alignment/>
    </xf>
    <xf numFmtId="4" fontId="7" fillId="35" borderId="55" xfId="662" applyNumberFormat="1" applyFont="1" applyFill="1" applyBorder="1">
      <alignment/>
      <protection/>
    </xf>
    <xf numFmtId="4" fontId="7" fillId="37" borderId="53" xfId="662" applyNumberFormat="1" applyFont="1" applyFill="1" applyBorder="1">
      <alignment/>
      <protection/>
    </xf>
    <xf numFmtId="4" fontId="5" fillId="0" borderId="54" xfId="78" applyNumberFormat="1" applyFont="1" applyBorder="1" applyAlignment="1">
      <alignment/>
    </xf>
    <xf numFmtId="4" fontId="5" fillId="0" borderId="54" xfId="78" applyNumberFormat="1" applyFont="1" applyFill="1" applyBorder="1" applyAlignment="1">
      <alignment/>
    </xf>
    <xf numFmtId="4" fontId="5" fillId="0" borderId="54" xfId="662" applyNumberFormat="1" applyFont="1" applyBorder="1">
      <alignment/>
      <protection/>
    </xf>
    <xf numFmtId="4" fontId="7" fillId="37" borderId="53" xfId="662" applyNumberFormat="1" applyFont="1" applyFill="1" applyBorder="1" applyAlignment="1">
      <alignment vertical="top"/>
      <protection/>
    </xf>
    <xf numFmtId="4" fontId="5" fillId="0" borderId="54" xfId="78" applyNumberFormat="1" applyFont="1" applyBorder="1" applyAlignment="1">
      <alignment vertical="top"/>
    </xf>
    <xf numFmtId="191" fontId="5" fillId="0" borderId="11" xfId="42" applyNumberFormat="1" applyFont="1" applyFill="1" applyBorder="1" applyAlignment="1">
      <alignment vertical="top"/>
    </xf>
    <xf numFmtId="191" fontId="5" fillId="0" borderId="11" xfId="178" applyNumberFormat="1" applyFont="1" applyFill="1" applyBorder="1" applyAlignment="1">
      <alignment vertical="top"/>
    </xf>
    <xf numFmtId="191" fontId="5" fillId="0" borderId="11" xfId="78" applyNumberFormat="1" applyFont="1" applyFill="1" applyBorder="1" applyAlignment="1">
      <alignment vertical="top"/>
    </xf>
    <xf numFmtId="40" fontId="7" fillId="37" borderId="11" xfId="78" applyNumberFormat="1" applyFont="1" applyFill="1" applyBorder="1" applyAlignment="1">
      <alignment vertical="top"/>
    </xf>
    <xf numFmtId="40" fontId="7" fillId="37" borderId="11" xfId="78" applyNumberFormat="1" applyFont="1" applyFill="1" applyBorder="1" applyAlignment="1">
      <alignment horizontal="right" vertical="top"/>
    </xf>
    <xf numFmtId="40" fontId="7" fillId="37" borderId="11" xfId="0" applyNumberFormat="1" applyFont="1" applyFill="1" applyBorder="1" applyAlignment="1">
      <alignment horizontal="right" vertical="top"/>
    </xf>
    <xf numFmtId="40" fontId="13" fillId="37" borderId="37" xfId="78" applyNumberFormat="1" applyFont="1" applyFill="1" applyBorder="1" applyAlignment="1">
      <alignment horizontal="right" vertical="top"/>
    </xf>
    <xf numFmtId="40" fontId="13" fillId="37" borderId="37" xfId="0" applyNumberFormat="1" applyFont="1" applyFill="1" applyBorder="1" applyAlignment="1">
      <alignment horizontal="right" vertical="top"/>
    </xf>
    <xf numFmtId="40" fontId="13" fillId="37" borderId="40" xfId="78" applyNumberFormat="1" applyFont="1" applyFill="1" applyBorder="1" applyAlignment="1">
      <alignment horizontal="right" vertical="top"/>
    </xf>
    <xf numFmtId="40" fontId="13" fillId="37" borderId="11" xfId="78" applyNumberFormat="1" applyFont="1" applyFill="1" applyBorder="1" applyAlignment="1">
      <alignment horizontal="right" vertical="top"/>
    </xf>
    <xf numFmtId="40" fontId="13" fillId="37" borderId="11" xfId="0" applyNumberFormat="1" applyFont="1" applyFill="1" applyBorder="1" applyAlignment="1">
      <alignment horizontal="right" vertical="top"/>
    </xf>
    <xf numFmtId="4" fontId="5" fillId="0" borderId="11" xfId="78" applyNumberFormat="1" applyFont="1" applyFill="1" applyBorder="1" applyAlignment="1">
      <alignment vertical="top"/>
    </xf>
    <xf numFmtId="4" fontId="67" fillId="0" borderId="0" xfId="0" applyNumberFormat="1" applyFont="1" applyAlignment="1">
      <alignment vertical="top"/>
    </xf>
    <xf numFmtId="191" fontId="5" fillId="0" borderId="11" xfId="42" applyNumberFormat="1" applyFont="1" applyFill="1" applyBorder="1" applyAlignment="1">
      <alignment vertical="top" wrapText="1"/>
    </xf>
    <xf numFmtId="4" fontId="7" fillId="0" borderId="11" xfId="42" applyNumberFormat="1" applyFont="1" applyFill="1" applyBorder="1" applyAlignment="1">
      <alignment vertical="top"/>
    </xf>
    <xf numFmtId="4" fontId="5" fillId="0" borderId="11" xfId="42" applyNumberFormat="1" applyFont="1" applyFill="1" applyBorder="1" applyAlignment="1">
      <alignment vertical="top" wrapText="1"/>
    </xf>
    <xf numFmtId="40" fontId="7" fillId="37" borderId="11" xfId="459" applyNumberFormat="1" applyFont="1" applyFill="1" applyBorder="1" applyAlignment="1">
      <alignment horizontal="right" vertical="top" wrapText="1"/>
    </xf>
    <xf numFmtId="40" fontId="7" fillId="41" borderId="11" xfId="78" applyNumberFormat="1" applyFont="1" applyFill="1" applyBorder="1" applyAlignment="1">
      <alignment horizontal="right" vertical="top"/>
    </xf>
    <xf numFmtId="40" fontId="7" fillId="41" borderId="11" xfId="459" applyNumberFormat="1" applyFont="1" applyFill="1" applyBorder="1" applyAlignment="1">
      <alignment horizontal="right" vertical="top" wrapText="1"/>
    </xf>
    <xf numFmtId="191" fontId="5" fillId="0" borderId="11" xfId="0" applyNumberFormat="1" applyFont="1" applyBorder="1" applyAlignment="1">
      <alignment horizontal="left" vertical="top" wrapText="1"/>
    </xf>
    <xf numFmtId="191" fontId="5" fillId="0" borderId="11" xfId="78" applyNumberFormat="1" applyFont="1" applyFill="1" applyBorder="1" applyAlignment="1">
      <alignment horizontal="center" vertical="top"/>
    </xf>
    <xf numFmtId="191" fontId="5" fillId="0" borderId="11" xfId="78" applyNumberFormat="1" applyFont="1" applyFill="1" applyBorder="1" applyAlignment="1">
      <alignment vertical="top" wrapText="1"/>
    </xf>
    <xf numFmtId="191" fontId="5" fillId="41" borderId="11" xfId="78" applyNumberFormat="1" applyFont="1" applyFill="1" applyBorder="1" applyAlignment="1">
      <alignment vertical="top"/>
    </xf>
    <xf numFmtId="4" fontId="5" fillId="0" borderId="11" xfId="178" applyNumberFormat="1" applyFont="1" applyFill="1" applyBorder="1" applyAlignment="1">
      <alignment vertical="top"/>
    </xf>
    <xf numFmtId="4" fontId="5" fillId="36" borderId="11" xfId="467" applyNumberFormat="1" applyFont="1" applyFill="1" applyBorder="1" applyAlignment="1">
      <alignment vertical="top"/>
    </xf>
    <xf numFmtId="4" fontId="5" fillId="0" borderId="11" xfId="178" applyNumberFormat="1" applyFont="1" applyFill="1" applyBorder="1" applyAlignment="1">
      <alignment vertical="top" wrapText="1"/>
    </xf>
    <xf numFmtId="4" fontId="5" fillId="41" borderId="11" xfId="178" applyNumberFormat="1" applyFont="1" applyFill="1" applyBorder="1" applyAlignment="1">
      <alignment vertical="top"/>
    </xf>
    <xf numFmtId="4" fontId="7" fillId="0" borderId="11" xfId="78" applyNumberFormat="1" applyFont="1" applyFill="1" applyBorder="1" applyAlignment="1">
      <alignment vertical="top"/>
    </xf>
    <xf numFmtId="4" fontId="7" fillId="41" borderId="11" xfId="78" applyNumberFormat="1" applyFont="1" applyFill="1" applyBorder="1" applyAlignment="1">
      <alignment vertical="top"/>
    </xf>
    <xf numFmtId="4" fontId="63" fillId="0" borderId="0" xfId="0" applyNumberFormat="1" applyFont="1" applyAlignment="1">
      <alignment/>
    </xf>
    <xf numFmtId="4" fontId="64" fillId="0" borderId="0" xfId="0" applyNumberFormat="1" applyFont="1" applyAlignment="1">
      <alignment/>
    </xf>
    <xf numFmtId="4" fontId="5" fillId="0" borderId="35" xfId="0" applyNumberFormat="1" applyFont="1" applyBorder="1" applyAlignment="1">
      <alignment horizontal="left" vertical="top"/>
    </xf>
    <xf numFmtId="4" fontId="7" fillId="0" borderId="35" xfId="0" applyNumberFormat="1" applyFont="1" applyBorder="1" applyAlignment="1">
      <alignment horizontal="center" wrapText="1"/>
    </xf>
    <xf numFmtId="4" fontId="7" fillId="35" borderId="35" xfId="78" applyNumberFormat="1" applyFont="1" applyFill="1" applyBorder="1" applyAlignment="1">
      <alignment/>
    </xf>
    <xf numFmtId="4" fontId="5" fillId="35" borderId="35" xfId="78" applyNumberFormat="1" applyFont="1" applyFill="1" applyBorder="1" applyAlignment="1">
      <alignment horizontal="center" vertical="top" wrapText="1"/>
    </xf>
    <xf numFmtId="4" fontId="7" fillId="35" borderId="35" xfId="0" applyNumberFormat="1" applyFont="1" applyFill="1" applyBorder="1" applyAlignment="1">
      <alignment horizontal="center" wrapText="1"/>
    </xf>
    <xf numFmtId="4" fontId="5" fillId="35" borderId="35" xfId="78" applyNumberFormat="1" applyFont="1" applyFill="1" applyBorder="1" applyAlignment="1">
      <alignment horizontal="center" vertical="top"/>
    </xf>
    <xf numFmtId="4" fontId="7" fillId="35" borderId="35" xfId="0" applyNumberFormat="1" applyFont="1" applyFill="1" applyBorder="1" applyAlignment="1">
      <alignment horizontal="center" vertical="top" wrapText="1"/>
    </xf>
    <xf numFmtId="4" fontId="7" fillId="35" borderId="35" xfId="78" applyNumberFormat="1" applyFont="1" applyFill="1" applyBorder="1" applyAlignment="1">
      <alignment vertical="top"/>
    </xf>
    <xf numFmtId="4" fontId="7" fillId="35" borderId="35" xfId="78" applyNumberFormat="1" applyFont="1" applyFill="1" applyBorder="1" applyAlignment="1">
      <alignment horizontal="center" vertical="top"/>
    </xf>
    <xf numFmtId="4" fontId="7" fillId="35" borderId="35" xfId="459" applyNumberFormat="1" applyFont="1" applyFill="1" applyBorder="1" applyAlignment="1">
      <alignment horizontal="center" vertical="top" wrapText="1"/>
    </xf>
    <xf numFmtId="191" fontId="5" fillId="0" borderId="11" xfId="558" applyNumberFormat="1" applyFont="1" applyFill="1" applyBorder="1" applyAlignment="1">
      <alignment vertical="top"/>
    </xf>
    <xf numFmtId="191" fontId="5" fillId="0" borderId="11" xfId="558" applyNumberFormat="1" applyFont="1" applyBorder="1" applyAlignment="1">
      <alignment vertical="top"/>
    </xf>
    <xf numFmtId="191" fontId="5" fillId="0" borderId="11" xfId="558" applyNumberFormat="1" applyFont="1" applyFill="1" applyBorder="1" applyAlignment="1">
      <alignment horizontal="right" vertical="top" wrapText="1"/>
    </xf>
    <xf numFmtId="191" fontId="5" fillId="0" borderId="11" xfId="558" applyNumberFormat="1" applyFont="1" applyFill="1" applyBorder="1" applyAlignment="1">
      <alignment horizontal="right" vertical="top"/>
    </xf>
    <xf numFmtId="191" fontId="5" fillId="0" borderId="11" xfId="558" applyNumberFormat="1" applyFont="1" applyBorder="1" applyAlignment="1">
      <alignment horizontal="right" vertical="top"/>
    </xf>
    <xf numFmtId="191" fontId="5" fillId="0" borderId="11" xfId="558" applyNumberFormat="1" applyFont="1" applyBorder="1" applyAlignment="1">
      <alignment horizontal="right" vertical="top" wrapText="1"/>
    </xf>
    <xf numFmtId="191" fontId="5" fillId="36" borderId="11" xfId="47" applyNumberFormat="1" applyFont="1" applyFill="1" applyBorder="1" applyAlignment="1">
      <alignment horizontal="right" vertical="top"/>
    </xf>
    <xf numFmtId="191" fontId="14" fillId="41" borderId="11" xfId="47" applyNumberFormat="1" applyFont="1" applyFill="1" applyBorder="1" applyAlignment="1">
      <alignment horizontal="right"/>
    </xf>
    <xf numFmtId="4" fontId="6" fillId="36" borderId="59" xfId="660" applyNumberFormat="1" applyFont="1" applyFill="1" applyBorder="1" applyAlignment="1">
      <alignment horizontal="right" wrapText="1"/>
      <protection/>
    </xf>
    <xf numFmtId="4" fontId="5" fillId="0" borderId="24" xfId="660" applyNumberFormat="1" applyFont="1" applyBorder="1" applyAlignment="1">
      <alignment horizontal="right" wrapText="1"/>
      <protection/>
    </xf>
    <xf numFmtId="4" fontId="6" fillId="36" borderId="60" xfId="660" applyNumberFormat="1" applyFont="1" applyFill="1" applyBorder="1" applyAlignment="1">
      <alignment horizontal="right" wrapText="1"/>
      <protection/>
    </xf>
    <xf numFmtId="4" fontId="6" fillId="36" borderId="11" xfId="660" applyNumberFormat="1" applyFont="1" applyFill="1" applyBorder="1" applyAlignment="1">
      <alignment horizontal="right" wrapText="1"/>
      <protection/>
    </xf>
    <xf numFmtId="4" fontId="5" fillId="0" borderId="11" xfId="660" applyNumberFormat="1" applyFont="1" applyBorder="1" applyAlignment="1">
      <alignment horizontal="right" wrapText="1"/>
      <protection/>
    </xf>
    <xf numFmtId="4" fontId="5" fillId="36" borderId="11" xfId="42" applyNumberFormat="1" applyFont="1" applyFill="1" applyBorder="1" applyAlignment="1">
      <alignment/>
    </xf>
    <xf numFmtId="4" fontId="6" fillId="36" borderId="11" xfId="660" applyNumberFormat="1" applyFont="1" applyFill="1" applyBorder="1" applyAlignment="1">
      <alignment horizontal="right" wrapText="1"/>
      <protection/>
    </xf>
    <xf numFmtId="4" fontId="63" fillId="0" borderId="11" xfId="46" applyNumberFormat="1" applyFont="1" applyBorder="1" applyAlignment="1">
      <alignment horizontal="right" vertical="top"/>
    </xf>
    <xf numFmtId="4" fontId="5" fillId="0" borderId="11" xfId="437" applyNumberFormat="1" applyFont="1" applyFill="1" applyBorder="1" applyAlignment="1">
      <alignment horizontal="right" vertical="top" wrapText="1"/>
      <protection/>
    </xf>
    <xf numFmtId="4" fontId="6" fillId="0" borderId="11" xfId="438" applyNumberFormat="1" applyFont="1" applyBorder="1" applyAlignment="1">
      <alignment horizontal="right" vertical="top" wrapText="1"/>
      <protection/>
    </xf>
    <xf numFmtId="4" fontId="5" fillId="0" borderId="11" xfId="42" applyNumberFormat="1" applyFont="1" applyFill="1" applyBorder="1" applyAlignment="1">
      <alignment horizontal="right"/>
    </xf>
    <xf numFmtId="4" fontId="5" fillId="36" borderId="11" xfId="42" applyNumberFormat="1" applyFont="1" applyFill="1" applyBorder="1" applyAlignment="1">
      <alignment horizontal="right"/>
    </xf>
    <xf numFmtId="4" fontId="5" fillId="36" borderId="11" xfId="437" applyNumberFormat="1" applyFont="1" applyFill="1" applyBorder="1" applyAlignment="1">
      <alignment horizontal="right" vertical="top" wrapText="1"/>
      <protection/>
    </xf>
    <xf numFmtId="43" fontId="13" fillId="0" borderId="61" xfId="78" applyFont="1" applyFill="1" applyBorder="1" applyAlignment="1">
      <alignment horizontal="center" vertical="center" wrapText="1"/>
    </xf>
    <xf numFmtId="191" fontId="5" fillId="0" borderId="11" xfId="42" applyNumberFormat="1" applyFont="1" applyFill="1" applyBorder="1" applyAlignment="1">
      <alignment horizontal="right" vertical="top" wrapText="1"/>
    </xf>
    <xf numFmtId="0" fontId="5" fillId="0" borderId="11" xfId="42" applyNumberFormat="1" applyFont="1" applyFill="1" applyBorder="1" applyAlignment="1">
      <alignment horizontal="left" vertical="top"/>
    </xf>
    <xf numFmtId="0" fontId="5" fillId="0" borderId="11" xfId="0" applyNumberFormat="1" applyFont="1" applyBorder="1" applyAlignment="1">
      <alignment vertical="top" wrapText="1"/>
    </xf>
    <xf numFmtId="191" fontId="5" fillId="0" borderId="11" xfId="42" applyNumberFormat="1" applyFont="1" applyFill="1" applyBorder="1" applyAlignment="1">
      <alignment horizontal="right" vertical="top"/>
    </xf>
    <xf numFmtId="49" fontId="7" fillId="0" borderId="0" xfId="0" applyNumberFormat="1" applyFont="1" applyAlignment="1">
      <alignment horizontal="center"/>
    </xf>
    <xf numFmtId="49" fontId="7" fillId="0" borderId="45" xfId="0" applyNumberFormat="1" applyFont="1" applyBorder="1" applyAlignment="1">
      <alignment horizontal="center" vertical="center" wrapText="1"/>
    </xf>
    <xf numFmtId="49" fontId="7" fillId="35" borderId="24" xfId="0" applyNumberFormat="1" applyFont="1" applyFill="1" applyBorder="1" applyAlignment="1">
      <alignment horizontal="center" vertical="center"/>
    </xf>
    <xf numFmtId="49" fontId="5" fillId="0" borderId="11" xfId="42" applyNumberFormat="1" applyFont="1" applyFill="1" applyBorder="1" applyAlignment="1">
      <alignment horizontal="center" vertical="top"/>
    </xf>
    <xf numFmtId="49" fontId="7" fillId="0" borderId="11" xfId="42" applyNumberFormat="1" applyFont="1" applyFill="1" applyBorder="1" applyAlignment="1">
      <alignment horizontal="center" vertical="top"/>
    </xf>
    <xf numFmtId="0" fontId="7" fillId="0" borderId="0" xfId="454" applyFont="1" applyAlignment="1">
      <alignment horizontal="left" vertical="top"/>
      <protection/>
    </xf>
    <xf numFmtId="0" fontId="63" fillId="0" borderId="0" xfId="0" applyFont="1" applyAlignment="1">
      <alignment horizontal="left" vertical="top"/>
    </xf>
    <xf numFmtId="0" fontId="64" fillId="0" borderId="11" xfId="0" applyFont="1" applyBorder="1" applyAlignment="1">
      <alignment horizontal="center" vertical="top"/>
    </xf>
    <xf numFmtId="0" fontId="63" fillId="0" borderId="0" xfId="0" applyFont="1" applyAlignment="1">
      <alignment horizontal="right"/>
    </xf>
    <xf numFmtId="4" fontId="7" fillId="35" borderId="35" xfId="78" applyNumberFormat="1" applyFont="1" applyFill="1" applyBorder="1" applyAlignment="1">
      <alignment horizontal="right"/>
    </xf>
    <xf numFmtId="43" fontId="5" fillId="41" borderId="37" xfId="78" applyFont="1" applyFill="1" applyBorder="1" applyAlignment="1">
      <alignment horizontal="right"/>
    </xf>
    <xf numFmtId="43" fontId="5" fillId="0" borderId="11" xfId="178" applyFont="1" applyFill="1" applyBorder="1" applyAlignment="1">
      <alignment horizontal="right" vertical="top"/>
    </xf>
    <xf numFmtId="4" fontId="5" fillId="0" borderId="11" xfId="178" applyNumberFormat="1" applyFont="1" applyFill="1" applyBorder="1" applyAlignment="1">
      <alignment horizontal="right" vertical="top"/>
    </xf>
    <xf numFmtId="4" fontId="5" fillId="41" borderId="11" xfId="178" applyNumberFormat="1" applyFont="1" applyFill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7" fillId="0" borderId="62" xfId="660" applyFont="1" applyBorder="1" applyAlignment="1">
      <alignment horizontal="center" vertical="center" wrapText="1"/>
      <protection/>
    </xf>
    <xf numFmtId="0" fontId="7" fillId="0" borderId="63" xfId="660" applyFont="1" applyBorder="1" applyAlignment="1">
      <alignment horizontal="center" vertical="center" wrapText="1"/>
      <protection/>
    </xf>
    <xf numFmtId="0" fontId="7" fillId="0" borderId="64" xfId="660" applyFont="1" applyBorder="1" applyAlignment="1">
      <alignment horizontal="center" vertical="center" wrapText="1"/>
      <protection/>
    </xf>
    <xf numFmtId="0" fontId="7" fillId="0" borderId="65" xfId="660" applyFont="1" applyBorder="1" applyAlignment="1">
      <alignment horizontal="center" vertical="center" wrapText="1"/>
      <protection/>
    </xf>
    <xf numFmtId="0" fontId="7" fillId="0" borderId="66" xfId="660" applyFont="1" applyBorder="1" applyAlignment="1">
      <alignment horizontal="center" vertical="center"/>
      <protection/>
    </xf>
    <xf numFmtId="0" fontId="7" fillId="0" borderId="45" xfId="660" applyFont="1" applyBorder="1" applyAlignment="1">
      <alignment horizontal="center" vertical="center"/>
      <protection/>
    </xf>
    <xf numFmtId="0" fontId="7" fillId="0" borderId="67" xfId="660" applyFont="1" applyBorder="1" applyAlignment="1">
      <alignment horizontal="center"/>
      <protection/>
    </xf>
    <xf numFmtId="0" fontId="7" fillId="0" borderId="68" xfId="660" applyFont="1" applyBorder="1" applyAlignment="1">
      <alignment horizontal="center"/>
      <protection/>
    </xf>
    <xf numFmtId="0" fontId="7" fillId="0" borderId="69" xfId="660" applyFont="1" applyBorder="1" applyAlignment="1">
      <alignment horizontal="center"/>
      <protection/>
    </xf>
    <xf numFmtId="0" fontId="7" fillId="0" borderId="70" xfId="660" applyFont="1" applyBorder="1" applyAlignment="1">
      <alignment horizontal="center"/>
      <protection/>
    </xf>
    <xf numFmtId="0" fontId="7" fillId="0" borderId="71" xfId="660" applyFont="1" applyBorder="1" applyAlignment="1">
      <alignment horizontal="center"/>
      <protection/>
    </xf>
    <xf numFmtId="0" fontId="64" fillId="0" borderId="1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187" fontId="7" fillId="0" borderId="35" xfId="0" applyNumberFormat="1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87" fontId="7" fillId="0" borderId="11" xfId="0" applyNumberFormat="1" applyFont="1" applyBorder="1" applyAlignment="1">
      <alignment horizontal="center"/>
    </xf>
    <xf numFmtId="0" fontId="7" fillId="0" borderId="11" xfId="660" applyFont="1" applyBorder="1" applyAlignment="1">
      <alignment horizontal="center" vertical="center" wrapText="1"/>
      <protection/>
    </xf>
    <xf numFmtId="0" fontId="7" fillId="0" borderId="11" xfId="660" applyFont="1" applyBorder="1" applyAlignment="1">
      <alignment horizontal="center"/>
      <protection/>
    </xf>
    <xf numFmtId="0" fontId="7" fillId="0" borderId="11" xfId="660" applyFont="1" applyBorder="1" applyAlignment="1">
      <alignment horizontal="center" vertical="center"/>
      <protection/>
    </xf>
    <xf numFmtId="0" fontId="7" fillId="0" borderId="71" xfId="662" applyFont="1" applyBorder="1" applyAlignment="1">
      <alignment horizontal="center" vertical="center" wrapText="1"/>
      <protection/>
    </xf>
    <xf numFmtId="0" fontId="7" fillId="0" borderId="11" xfId="662" applyFont="1" applyBorder="1" applyAlignment="1">
      <alignment horizontal="center" vertical="center" wrapText="1"/>
      <protection/>
    </xf>
    <xf numFmtId="0" fontId="7" fillId="0" borderId="67" xfId="662" applyFont="1" applyBorder="1" applyAlignment="1">
      <alignment horizontal="center" vertical="center" wrapText="1"/>
      <protection/>
    </xf>
    <xf numFmtId="0" fontId="7" fillId="0" borderId="68" xfId="662" applyFont="1" applyBorder="1" applyAlignment="1">
      <alignment horizontal="center" vertical="center" wrapText="1"/>
      <protection/>
    </xf>
    <xf numFmtId="0" fontId="7" fillId="0" borderId="77" xfId="662" applyFont="1" applyBorder="1" applyAlignment="1">
      <alignment horizontal="center" vertical="center" wrapText="1"/>
      <protection/>
    </xf>
    <xf numFmtId="0" fontId="7" fillId="0" borderId="78" xfId="662" applyFont="1" applyBorder="1" applyAlignment="1">
      <alignment horizontal="center" vertical="top" wrapText="1"/>
      <protection/>
    </xf>
    <xf numFmtId="0" fontId="7" fillId="0" borderId="68" xfId="662" applyFont="1" applyBorder="1" applyAlignment="1">
      <alignment horizontal="center" vertical="top" wrapText="1"/>
      <protection/>
    </xf>
    <xf numFmtId="0" fontId="7" fillId="0" borderId="77" xfId="662" applyFont="1" applyBorder="1" applyAlignment="1">
      <alignment horizontal="center" vertical="top" wrapText="1"/>
      <protection/>
    </xf>
    <xf numFmtId="0" fontId="20" fillId="0" borderId="79" xfId="662" applyFont="1" applyBorder="1" applyAlignment="1">
      <alignment horizontal="center" wrapText="1"/>
      <protection/>
    </xf>
    <xf numFmtId="0" fontId="20" fillId="0" borderId="71" xfId="662" applyFont="1" applyBorder="1" applyAlignment="1">
      <alignment horizontal="center" wrapText="1"/>
      <protection/>
    </xf>
    <xf numFmtId="0" fontId="20" fillId="0" borderId="80" xfId="662" applyFont="1" applyBorder="1" applyAlignment="1">
      <alignment horizontal="center" wrapText="1"/>
      <protection/>
    </xf>
  </cellXfs>
  <cellStyles count="6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2" xfId="47"/>
    <cellStyle name="Comma 2 2" xfId="48"/>
    <cellStyle name="Comma 2 2 2" xfId="49"/>
    <cellStyle name="Comma 2 2 2 2" xfId="50"/>
    <cellStyle name="Comma 2 2 2 2 2" xfId="51"/>
    <cellStyle name="Comma 2 2 2 2 2 2" xfId="52"/>
    <cellStyle name="Comma 2 2 2 2 3" xfId="53"/>
    <cellStyle name="Comma 2 2 2 3" xfId="54"/>
    <cellStyle name="Comma 2 2 2 3 2" xfId="55"/>
    <cellStyle name="Comma 2 2 2 3 2 2" xfId="56"/>
    <cellStyle name="Comma 2 2 2 3 3" xfId="57"/>
    <cellStyle name="Comma 2 2 2 4" xfId="58"/>
    <cellStyle name="Comma 2 2 2 4 2" xfId="59"/>
    <cellStyle name="Comma 2 2 2 5" xfId="60"/>
    <cellStyle name="Comma 2 2 3" xfId="61"/>
    <cellStyle name="Comma 2 2 3 2" xfId="62"/>
    <cellStyle name="Comma 2 2 3 2 2" xfId="63"/>
    <cellStyle name="Comma 2 2 3 2 2 2" xfId="64"/>
    <cellStyle name="Comma 2 2 3 2 3" xfId="65"/>
    <cellStyle name="Comma 2 2 4" xfId="66"/>
    <cellStyle name="Comma 2 2 4 2" xfId="67"/>
    <cellStyle name="Comma 2 2 4 2 2" xfId="68"/>
    <cellStyle name="Comma 2 2 4 3" xfId="69"/>
    <cellStyle name="Comma 2 2 5" xfId="70"/>
    <cellStyle name="Comma 2 2 5 2" xfId="71"/>
    <cellStyle name="Comma 2 2 5 2 2" xfId="72"/>
    <cellStyle name="Comma 2 2 5 3" xfId="73"/>
    <cellStyle name="Comma 2 2 6" xfId="74"/>
    <cellStyle name="Comma 2 2 6 2" xfId="75"/>
    <cellStyle name="Comma 2 2 7" xfId="76"/>
    <cellStyle name="Comma 2 2 8" xfId="77"/>
    <cellStyle name="Comma 2 3" xfId="78"/>
    <cellStyle name="Comma 2 3 2" xfId="79"/>
    <cellStyle name="Comma 2 3 2 2" xfId="80"/>
    <cellStyle name="Comma 2 3 2 2 2" xfId="81"/>
    <cellStyle name="Comma 2 3 2 3" xfId="82"/>
    <cellStyle name="Comma 2 3 3" xfId="83"/>
    <cellStyle name="Comma 2 3 3 2" xfId="84"/>
    <cellStyle name="Comma 2 3 3 2 2" xfId="85"/>
    <cellStyle name="Comma 2 3 3 3" xfId="86"/>
    <cellStyle name="Comma 2 3 4" xfId="87"/>
    <cellStyle name="Comma 2 3 4 2" xfId="88"/>
    <cellStyle name="Comma 2 3 5" xfId="89"/>
    <cellStyle name="Comma 2 4" xfId="90"/>
    <cellStyle name="Comma 2 4 2" xfId="91"/>
    <cellStyle name="Comma 2 4 2 2" xfId="92"/>
    <cellStyle name="Comma 2 4 3" xfId="93"/>
    <cellStyle name="Comma 2 5" xfId="94"/>
    <cellStyle name="Comma 3" xfId="95"/>
    <cellStyle name="Comma 3 2" xfId="96"/>
    <cellStyle name="Comma 3 2 2" xfId="97"/>
    <cellStyle name="Comma 3 2 2 2" xfId="98"/>
    <cellStyle name="Comma 3 2 2 2 2" xfId="99"/>
    <cellStyle name="Comma 3 2 2 2 2 2" xfId="100"/>
    <cellStyle name="Comma 3 2 2 2 2 2 2" xfId="101"/>
    <cellStyle name="Comma 3 2 2 2 2 3" xfId="102"/>
    <cellStyle name="Comma 3 2 2 2 3" xfId="103"/>
    <cellStyle name="Comma 3 2 2 2 3 2" xfId="104"/>
    <cellStyle name="Comma 3 2 2 2 3 2 2" xfId="105"/>
    <cellStyle name="Comma 3 2 2 2 3 3" xfId="106"/>
    <cellStyle name="Comma 3 2 2 2 4" xfId="107"/>
    <cellStyle name="Comma 3 2 2 2 4 2" xfId="108"/>
    <cellStyle name="Comma 3 2 2 2 5" xfId="109"/>
    <cellStyle name="Comma 3 2 2 3" xfId="110"/>
    <cellStyle name="Comma 3 2 2 3 2" xfId="111"/>
    <cellStyle name="Comma 3 2 2 3 2 2" xfId="112"/>
    <cellStyle name="Comma 3 2 2 3 3" xfId="113"/>
    <cellStyle name="Comma 3 2 2 4" xfId="114"/>
    <cellStyle name="Comma 3 2 2 4 2" xfId="115"/>
    <cellStyle name="Comma 3 2 2 4 2 2" xfId="116"/>
    <cellStyle name="Comma 3 2 2 4 3" xfId="117"/>
    <cellStyle name="Comma 3 2 2 5" xfId="118"/>
    <cellStyle name="Comma 3 2 2 5 2" xfId="119"/>
    <cellStyle name="Comma 3 2 2 6" xfId="120"/>
    <cellStyle name="Comma 3 2 3" xfId="121"/>
    <cellStyle name="Comma 3 2 3 2" xfId="122"/>
    <cellStyle name="Comma 3 2 3 2 2" xfId="123"/>
    <cellStyle name="Comma 3 2 3 3" xfId="124"/>
    <cellStyle name="Comma 3 3" xfId="125"/>
    <cellStyle name="Comma 3 3 2" xfId="126"/>
    <cellStyle name="Comma 3 3 2 2" xfId="127"/>
    <cellStyle name="Comma 3 3 2 2 2" xfId="128"/>
    <cellStyle name="Comma 3 3 2 2 2 2" xfId="129"/>
    <cellStyle name="Comma 3 3 2 2 3" xfId="130"/>
    <cellStyle name="Comma 3 3 2 3" xfId="131"/>
    <cellStyle name="Comma 3 3 2 3 2" xfId="132"/>
    <cellStyle name="Comma 3 3 2 3 2 2" xfId="133"/>
    <cellStyle name="Comma 3 3 2 3 3" xfId="134"/>
    <cellStyle name="Comma 3 3 2 4" xfId="135"/>
    <cellStyle name="Comma 3 3 2 4 2" xfId="136"/>
    <cellStyle name="Comma 3 3 2 5" xfId="137"/>
    <cellStyle name="Comma 3 3 3" xfId="138"/>
    <cellStyle name="Comma 3 3 3 2" xfId="139"/>
    <cellStyle name="Comma 3 3 3 2 2" xfId="140"/>
    <cellStyle name="Comma 3 3 3 3" xfId="141"/>
    <cellStyle name="Comma 3 3 4" xfId="142"/>
    <cellStyle name="Comma 3 3 4 2" xfId="143"/>
    <cellStyle name="Comma 3 3 4 2 2" xfId="144"/>
    <cellStyle name="Comma 3 3 4 3" xfId="145"/>
    <cellStyle name="Comma 3 3 5" xfId="146"/>
    <cellStyle name="Comma 3 3 5 2" xfId="147"/>
    <cellStyle name="Comma 3 3 6" xfId="148"/>
    <cellStyle name="Comma 3 4" xfId="149"/>
    <cellStyle name="Comma 3 4 2" xfId="150"/>
    <cellStyle name="Comma 3 4 2 2" xfId="151"/>
    <cellStyle name="Comma 3 4 3" xfId="152"/>
    <cellStyle name="Comma 4" xfId="153"/>
    <cellStyle name="Comma 4 2" xfId="154"/>
    <cellStyle name="Comma 4 2 2" xfId="155"/>
    <cellStyle name="Comma 4 2 2 2" xfId="156"/>
    <cellStyle name="Comma 4 2 2 2 2" xfId="157"/>
    <cellStyle name="Comma 4 2 2 2 2 2" xfId="158"/>
    <cellStyle name="Comma 4 2 2 2 3" xfId="159"/>
    <cellStyle name="Comma 4 2 2 3" xfId="160"/>
    <cellStyle name="Comma 4 2 2 3 2" xfId="161"/>
    <cellStyle name="Comma 4 2 2 3 2 2" xfId="162"/>
    <cellStyle name="Comma 4 2 2 3 3" xfId="163"/>
    <cellStyle name="Comma 4 2 2 4" xfId="164"/>
    <cellStyle name="Comma 4 2 2 4 2" xfId="165"/>
    <cellStyle name="Comma 4 2 2 5" xfId="166"/>
    <cellStyle name="Comma 4 2 3" xfId="167"/>
    <cellStyle name="Comma 4 2 3 2" xfId="168"/>
    <cellStyle name="Comma 4 2 3 2 2" xfId="169"/>
    <cellStyle name="Comma 4 2 3 3" xfId="170"/>
    <cellStyle name="Comma 4 2 4" xfId="171"/>
    <cellStyle name="Comma 4 2 4 2" xfId="172"/>
    <cellStyle name="Comma 4 2 4 2 2" xfId="173"/>
    <cellStyle name="Comma 4 2 4 3" xfId="174"/>
    <cellStyle name="Comma 4 2 5" xfId="175"/>
    <cellStyle name="Comma 4 2 5 2" xfId="176"/>
    <cellStyle name="Comma 4 2 6" xfId="177"/>
    <cellStyle name="Comma 4 3" xfId="178"/>
    <cellStyle name="Comma 4 3 2" xfId="179"/>
    <cellStyle name="Comma 4 3 2 2" xfId="180"/>
    <cellStyle name="Comma 4 3 2 2 2" xfId="181"/>
    <cellStyle name="Comma 4 3 2 3" xfId="182"/>
    <cellStyle name="Comma 4 3 3" xfId="183"/>
    <cellStyle name="Comma 4 3 3 2" xfId="184"/>
    <cellStyle name="Comma 4 3 3 2 2" xfId="185"/>
    <cellStyle name="Comma 4 3 3 3" xfId="186"/>
    <cellStyle name="Comma 4 3 4" xfId="187"/>
    <cellStyle name="Comma 4 3 4 2" xfId="188"/>
    <cellStyle name="Comma 4 3 5" xfId="189"/>
    <cellStyle name="Comma 4 4" xfId="190"/>
    <cellStyle name="Comma 4 4 2" xfId="191"/>
    <cellStyle name="Comma 4 4 2 2" xfId="192"/>
    <cellStyle name="Comma 4 4 3" xfId="193"/>
    <cellStyle name="Comma 4 5" xfId="194"/>
    <cellStyle name="Comma 4 5 2" xfId="195"/>
    <cellStyle name="Comma 4 5 2 2" xfId="196"/>
    <cellStyle name="Comma 4 5 3" xfId="197"/>
    <cellStyle name="Comma 4 6" xfId="198"/>
    <cellStyle name="Comma 4 6 2" xfId="199"/>
    <cellStyle name="Comma 4 7" xfId="200"/>
    <cellStyle name="Comma 5" xfId="201"/>
    <cellStyle name="Comma 5 2" xfId="202"/>
    <cellStyle name="Comma 5 2 2" xfId="203"/>
    <cellStyle name="Comma 5 2 2 2" xfId="204"/>
    <cellStyle name="Comma 5 2 2 2 2" xfId="205"/>
    <cellStyle name="Comma 5 2 2 2 2 2" xfId="206"/>
    <cellStyle name="Comma 5 2 2 2 3" xfId="207"/>
    <cellStyle name="Comma 5 2 2 3" xfId="208"/>
    <cellStyle name="Comma 5 2 2 3 2" xfId="209"/>
    <cellStyle name="Comma 5 2 2 3 2 2" xfId="210"/>
    <cellStyle name="Comma 5 2 2 3 3" xfId="211"/>
    <cellStyle name="Comma 5 2 2 4" xfId="212"/>
    <cellStyle name="Comma 5 2 2 4 2" xfId="213"/>
    <cellStyle name="Comma 5 2 2 5" xfId="214"/>
    <cellStyle name="Comma 5 2 3" xfId="215"/>
    <cellStyle name="Comma 5 2 3 2" xfId="216"/>
    <cellStyle name="Comma 5 2 3 2 2" xfId="217"/>
    <cellStyle name="Comma 5 2 3 3" xfId="218"/>
    <cellStyle name="Comma 5 2 4" xfId="219"/>
    <cellStyle name="Comma 5 2 4 2" xfId="220"/>
    <cellStyle name="Comma 5 2 4 2 2" xfId="221"/>
    <cellStyle name="Comma 5 2 4 3" xfId="222"/>
    <cellStyle name="Comma 5 2 5" xfId="223"/>
    <cellStyle name="Comma 5 2 5 2" xfId="224"/>
    <cellStyle name="Comma 5 2 6" xfId="225"/>
    <cellStyle name="Comma 5 3" xfId="226"/>
    <cellStyle name="Comma 5 3 2" xfId="227"/>
    <cellStyle name="Comma 5 3 2 2" xfId="228"/>
    <cellStyle name="Comma 5 3 2 2 2" xfId="229"/>
    <cellStyle name="Comma 5 3 2 3" xfId="230"/>
    <cellStyle name="Comma 5 3 3" xfId="231"/>
    <cellStyle name="Comma 5 3 3 2" xfId="232"/>
    <cellStyle name="Comma 5 3 3 2 2" xfId="233"/>
    <cellStyle name="Comma 5 3 3 3" xfId="234"/>
    <cellStyle name="Comma 5 3 4" xfId="235"/>
    <cellStyle name="Comma 5 3 4 2" xfId="236"/>
    <cellStyle name="Comma 5 3 5" xfId="237"/>
    <cellStyle name="Comma 5 4" xfId="238"/>
    <cellStyle name="Comma 5 4 2" xfId="239"/>
    <cellStyle name="Comma 5 4 2 2" xfId="240"/>
    <cellStyle name="Comma 5 4 3" xfId="241"/>
    <cellStyle name="Comma 5 5" xfId="242"/>
    <cellStyle name="Comma 5 5 2" xfId="243"/>
    <cellStyle name="Comma 5 5 2 2" xfId="244"/>
    <cellStyle name="Comma 5 5 3" xfId="245"/>
    <cellStyle name="Comma 5 6" xfId="246"/>
    <cellStyle name="Comma 5 6 2" xfId="247"/>
    <cellStyle name="Comma 5 7" xfId="248"/>
    <cellStyle name="Comma 6" xfId="249"/>
    <cellStyle name="Comma 6 2" xfId="250"/>
    <cellStyle name="Comma 6 2 2" xfId="251"/>
    <cellStyle name="Comma 6 2 2 2" xfId="252"/>
    <cellStyle name="Comma 6 2 2 2 2" xfId="253"/>
    <cellStyle name="Comma 6 2 2 2 2 2" xfId="254"/>
    <cellStyle name="Comma 6 2 2 2 2 2 2" xfId="255"/>
    <cellStyle name="Comma 6 2 2 2 2 3" xfId="256"/>
    <cellStyle name="Comma 6 2 2 2 3" xfId="257"/>
    <cellStyle name="Comma 6 2 2 2 3 2" xfId="258"/>
    <cellStyle name="Comma 6 2 2 2 3 2 2" xfId="259"/>
    <cellStyle name="Comma 6 2 2 2 3 3" xfId="260"/>
    <cellStyle name="Comma 6 2 2 2 4" xfId="261"/>
    <cellStyle name="Comma 6 2 2 2 4 2" xfId="262"/>
    <cellStyle name="Comma 6 2 2 2 5" xfId="263"/>
    <cellStyle name="Comma 6 2 2 3" xfId="264"/>
    <cellStyle name="Comma 6 2 2 3 2" xfId="265"/>
    <cellStyle name="Comma 6 2 2 3 2 2" xfId="266"/>
    <cellStyle name="Comma 6 2 2 3 3" xfId="267"/>
    <cellStyle name="Comma 6 2 2 4" xfId="268"/>
    <cellStyle name="Comma 6 2 2 4 2" xfId="269"/>
    <cellStyle name="Comma 6 2 2 4 2 2" xfId="270"/>
    <cellStyle name="Comma 6 2 2 4 3" xfId="271"/>
    <cellStyle name="Comma 6 2 2 5" xfId="272"/>
    <cellStyle name="Comma 6 2 2 5 2" xfId="273"/>
    <cellStyle name="Comma 6 2 2 6" xfId="274"/>
    <cellStyle name="Comma 6 2 3" xfId="275"/>
    <cellStyle name="Comma 6 2 3 2" xfId="276"/>
    <cellStyle name="Comma 6 2 3 2 2" xfId="277"/>
    <cellStyle name="Comma 6 2 3 3" xfId="278"/>
    <cellStyle name="Comma 6 3" xfId="279"/>
    <cellStyle name="Comma 6 3 2" xfId="280"/>
    <cellStyle name="Comma 6 3 2 2" xfId="281"/>
    <cellStyle name="Comma 6 3 2 2 2" xfId="282"/>
    <cellStyle name="Comma 6 3 2 2 2 2" xfId="283"/>
    <cellStyle name="Comma 6 3 2 2 3" xfId="284"/>
    <cellStyle name="Comma 6 3 2 3" xfId="285"/>
    <cellStyle name="Comma 6 3 2 3 2" xfId="286"/>
    <cellStyle name="Comma 6 3 2 3 2 2" xfId="287"/>
    <cellStyle name="Comma 6 3 2 3 3" xfId="288"/>
    <cellStyle name="Comma 6 3 2 4" xfId="289"/>
    <cellStyle name="Comma 6 3 2 4 2" xfId="290"/>
    <cellStyle name="Comma 6 3 2 5" xfId="291"/>
    <cellStyle name="Comma 6 3 3" xfId="292"/>
    <cellStyle name="Comma 6 3 3 2" xfId="293"/>
    <cellStyle name="Comma 6 3 3 2 2" xfId="294"/>
    <cellStyle name="Comma 6 3 3 3" xfId="295"/>
    <cellStyle name="Comma 6 3 4" xfId="296"/>
    <cellStyle name="Comma 6 3 4 2" xfId="297"/>
    <cellStyle name="Comma 6 3 4 2 2" xfId="298"/>
    <cellStyle name="Comma 6 3 4 3" xfId="299"/>
    <cellStyle name="Comma 6 3 5" xfId="300"/>
    <cellStyle name="Comma 6 3 5 2" xfId="301"/>
    <cellStyle name="Comma 6 3 6" xfId="302"/>
    <cellStyle name="Comma 6 4" xfId="303"/>
    <cellStyle name="Comma 6 4 2" xfId="304"/>
    <cellStyle name="Comma 6 4 2 2" xfId="305"/>
    <cellStyle name="Comma 6 4 3" xfId="306"/>
    <cellStyle name="Comma 7" xfId="307"/>
    <cellStyle name="Comma 7 2" xfId="308"/>
    <cellStyle name="Comma 7 2 2" xfId="309"/>
    <cellStyle name="Comma 7 2 2 2" xfId="310"/>
    <cellStyle name="Comma 7 2 2 2 2" xfId="311"/>
    <cellStyle name="Comma 7 2 2 2 2 2" xfId="312"/>
    <cellStyle name="Comma 7 2 2 2 2 2 2" xfId="313"/>
    <cellStyle name="Comma 7 2 2 2 2 3" xfId="314"/>
    <cellStyle name="Comma 7 2 2 2 3" xfId="315"/>
    <cellStyle name="Comma 7 2 2 2 3 2" xfId="316"/>
    <cellStyle name="Comma 7 2 2 2 3 2 2" xfId="317"/>
    <cellStyle name="Comma 7 2 2 2 3 3" xfId="318"/>
    <cellStyle name="Comma 7 2 2 2 4" xfId="319"/>
    <cellStyle name="Comma 7 2 2 2 4 2" xfId="320"/>
    <cellStyle name="Comma 7 2 2 2 5" xfId="321"/>
    <cellStyle name="Comma 7 2 2 3" xfId="322"/>
    <cellStyle name="Comma 7 2 2 3 2" xfId="323"/>
    <cellStyle name="Comma 7 2 2 3 2 2" xfId="324"/>
    <cellStyle name="Comma 7 2 2 3 3" xfId="325"/>
    <cellStyle name="Comma 7 2 2 4" xfId="326"/>
    <cellStyle name="Comma 7 2 2 4 2" xfId="327"/>
    <cellStyle name="Comma 7 2 2 4 2 2" xfId="328"/>
    <cellStyle name="Comma 7 2 2 4 3" xfId="329"/>
    <cellStyle name="Comma 7 2 2 5" xfId="330"/>
    <cellStyle name="Comma 7 2 2 5 2" xfId="331"/>
    <cellStyle name="Comma 7 2 2 6" xfId="332"/>
    <cellStyle name="Comma 7 2 3" xfId="333"/>
    <cellStyle name="Comma 7 2 3 2" xfId="334"/>
    <cellStyle name="Comma 7 2 3 2 2" xfId="335"/>
    <cellStyle name="Comma 7 2 3 3" xfId="336"/>
    <cellStyle name="Comma 7 3" xfId="337"/>
    <cellStyle name="Comma 7 3 2" xfId="338"/>
    <cellStyle name="Comma 7 3 2 2" xfId="339"/>
    <cellStyle name="Comma 7 3 2 2 2" xfId="340"/>
    <cellStyle name="Comma 7 3 2 2 2 2" xfId="341"/>
    <cellStyle name="Comma 7 3 2 2 3" xfId="342"/>
    <cellStyle name="Comma 7 3 2 3" xfId="343"/>
    <cellStyle name="Comma 7 3 2 3 2" xfId="344"/>
    <cellStyle name="Comma 7 3 2 3 2 2" xfId="345"/>
    <cellStyle name="Comma 7 3 2 3 3" xfId="346"/>
    <cellStyle name="Comma 7 3 2 4" xfId="347"/>
    <cellStyle name="Comma 7 3 2 4 2" xfId="348"/>
    <cellStyle name="Comma 7 3 2 5" xfId="349"/>
    <cellStyle name="Comma 7 3 3" xfId="350"/>
    <cellStyle name="Comma 7 3 3 2" xfId="351"/>
    <cellStyle name="Comma 7 3 3 2 2" xfId="352"/>
    <cellStyle name="Comma 7 3 3 3" xfId="353"/>
    <cellStyle name="Comma 7 3 4" xfId="354"/>
    <cellStyle name="Comma 7 3 4 2" xfId="355"/>
    <cellStyle name="Comma 7 3 4 2 2" xfId="356"/>
    <cellStyle name="Comma 7 3 4 3" xfId="357"/>
    <cellStyle name="Comma 7 3 5" xfId="358"/>
    <cellStyle name="Comma 7 3 5 2" xfId="359"/>
    <cellStyle name="Comma 7 3 6" xfId="360"/>
    <cellStyle name="Comma 7 4" xfId="361"/>
    <cellStyle name="Comma 7 4 2" xfId="362"/>
    <cellStyle name="Comma 7 4 2 2" xfId="363"/>
    <cellStyle name="Comma 7 4 3" xfId="364"/>
    <cellStyle name="Comma 8" xfId="365"/>
    <cellStyle name="Comma 8 2" xfId="366"/>
    <cellStyle name="Comma 8 2 2" xfId="367"/>
    <cellStyle name="Comma 8 2 2 2" xfId="368"/>
    <cellStyle name="Comma 8 2 2 2 2" xfId="369"/>
    <cellStyle name="Comma 8 2 2 2 2 2" xfId="370"/>
    <cellStyle name="Comma 8 2 2 2 3" xfId="371"/>
    <cellStyle name="Comma 8 2 2 3" xfId="372"/>
    <cellStyle name="Comma 8 2 2 3 2" xfId="373"/>
    <cellStyle name="Comma 8 2 2 3 2 2" xfId="374"/>
    <cellStyle name="Comma 8 2 2 3 3" xfId="375"/>
    <cellStyle name="Comma 8 2 2 4" xfId="376"/>
    <cellStyle name="Comma 8 2 2 4 2" xfId="377"/>
    <cellStyle name="Comma 8 2 2 5" xfId="378"/>
    <cellStyle name="Comma 8 2 3" xfId="379"/>
    <cellStyle name="Comma 8 2 3 2" xfId="380"/>
    <cellStyle name="Comma 8 2 3 2 2" xfId="381"/>
    <cellStyle name="Comma 8 2 3 3" xfId="382"/>
    <cellStyle name="Comma 8 2 4" xfId="383"/>
    <cellStyle name="Comma 8 2 4 2" xfId="384"/>
    <cellStyle name="Comma 8 2 4 2 2" xfId="385"/>
    <cellStyle name="Comma 8 2 4 3" xfId="386"/>
    <cellStyle name="Comma 8 2 5" xfId="387"/>
    <cellStyle name="Comma 8 2 5 2" xfId="388"/>
    <cellStyle name="Comma 8 2 6" xfId="389"/>
    <cellStyle name="Comma 8 3" xfId="390"/>
    <cellStyle name="Comma 8 3 2" xfId="391"/>
    <cellStyle name="Comma 8 3 2 2" xfId="392"/>
    <cellStyle name="Comma 8 3 3" xfId="393"/>
    <cellStyle name="Comma 9" xfId="394"/>
    <cellStyle name="Comma 9 2" xfId="395"/>
    <cellStyle name="Comma 9 2 2" xfId="396"/>
    <cellStyle name="Comma 9 2 2 2" xfId="397"/>
    <cellStyle name="Comma 9 2 2 2 2" xfId="398"/>
    <cellStyle name="Comma 9 2 2 2 2 2" xfId="399"/>
    <cellStyle name="Comma 9 2 2 2 3" xfId="400"/>
    <cellStyle name="Comma 9 2 2 3" xfId="401"/>
    <cellStyle name="Comma 9 2 2 3 2" xfId="402"/>
    <cellStyle name="Comma 9 2 2 3 2 2" xfId="403"/>
    <cellStyle name="Comma 9 2 2 3 3" xfId="404"/>
    <cellStyle name="Comma 9 2 2 4" xfId="405"/>
    <cellStyle name="Comma 9 2 2 4 2" xfId="406"/>
    <cellStyle name="Comma 9 2 2 5" xfId="407"/>
    <cellStyle name="Comma 9 2 3" xfId="408"/>
    <cellStyle name="Comma 9 2 3 2" xfId="409"/>
    <cellStyle name="Comma 9 2 3 2 2" xfId="410"/>
    <cellStyle name="Comma 9 2 3 3" xfId="411"/>
    <cellStyle name="Comma 9 2 4" xfId="412"/>
    <cellStyle name="Comma 9 2 4 2" xfId="413"/>
    <cellStyle name="Comma 9 2 4 2 2" xfId="414"/>
    <cellStyle name="Comma 9 2 4 3" xfId="415"/>
    <cellStyle name="Comma 9 2 5" xfId="416"/>
    <cellStyle name="Comma 9 2 5 2" xfId="417"/>
    <cellStyle name="Comma 9 2 6" xfId="418"/>
    <cellStyle name="Comma 9 3" xfId="419"/>
    <cellStyle name="Comma 9 3 2" xfId="420"/>
    <cellStyle name="Comma 9 3 2 2" xfId="421"/>
    <cellStyle name="Comma 9 3 3" xfId="422"/>
    <cellStyle name="Comma_ต้นทุนขั้น 3 ปี55ตาราง 7-12 เปรียบเทียบปี 53,54(7.2.55)ชุดคณะทำงาน" xfId="423"/>
    <cellStyle name="Currency" xfId="424"/>
    <cellStyle name="Currency [0]" xfId="425"/>
    <cellStyle name="Explanatory Text" xfId="426"/>
    <cellStyle name="Followed Hyperlink" xfId="427"/>
    <cellStyle name="Good" xfId="428"/>
    <cellStyle name="Heading 1" xfId="429"/>
    <cellStyle name="Heading 2" xfId="430"/>
    <cellStyle name="Heading 3" xfId="431"/>
    <cellStyle name="Heading 4" xfId="432"/>
    <cellStyle name="Hyperlink" xfId="433"/>
    <cellStyle name="Input" xfId="434"/>
    <cellStyle name="Linked Cell" xfId="435"/>
    <cellStyle name="Neutral" xfId="436"/>
    <cellStyle name="Normal 2" xfId="437"/>
    <cellStyle name="Normal 2 2" xfId="438"/>
    <cellStyle name="Normal 2 3" xfId="439"/>
    <cellStyle name="Normal 3" xfId="440"/>
    <cellStyle name="Normal 3 2" xfId="441"/>
    <cellStyle name="Normal 3 3" xfId="442"/>
    <cellStyle name="Normal 3 3 2" xfId="443"/>
    <cellStyle name="Normal 3 4" xfId="444"/>
    <cellStyle name="Normal 3 4 2" xfId="445"/>
    <cellStyle name="Normal 3 5" xfId="446"/>
    <cellStyle name="Normal 3 6" xfId="447"/>
    <cellStyle name="Normal 4" xfId="448"/>
    <cellStyle name="Normal 4 2" xfId="449"/>
    <cellStyle name="Normal 4 2 2" xfId="450"/>
    <cellStyle name="Normal 4 3" xfId="451"/>
    <cellStyle name="Normal 5" xfId="452"/>
    <cellStyle name="Normal 6" xfId="453"/>
    <cellStyle name="Normal_ต้นทุนขั้น 3 ปี55ตาราง 7-12 เปรียบเทียบปี 53,54(7.2.55)ชุดคณะทำงาน" xfId="454"/>
    <cellStyle name="Note" xfId="455"/>
    <cellStyle name="Output" xfId="456"/>
    <cellStyle name="Percent" xfId="457"/>
    <cellStyle name="Percent 2" xfId="458"/>
    <cellStyle name="Percent 2 2" xfId="459"/>
    <cellStyle name="SAPBEXHLevel0" xfId="460"/>
    <cellStyle name="SAPBEXHLevel0 2" xfId="461"/>
    <cellStyle name="SAPBEXstdItem" xfId="462"/>
    <cellStyle name="SAPBEXstdItem 2" xfId="463"/>
    <cellStyle name="Title" xfId="464"/>
    <cellStyle name="Total" xfId="465"/>
    <cellStyle name="Warning Text" xfId="466"/>
    <cellStyle name="เครื่องหมายจุลภาค 2" xfId="467"/>
    <cellStyle name="เครื่องหมายจุลภาค 2 2" xfId="468"/>
    <cellStyle name="เครื่องหมายจุลภาค 2 2 2" xfId="469"/>
    <cellStyle name="เครื่องหมายจุลภาค 2 2 2 2" xfId="470"/>
    <cellStyle name="เครื่องหมายจุลภาค 2 2 2 2 2" xfId="471"/>
    <cellStyle name="เครื่องหมายจุลภาค 2 2 2 2 2 2" xfId="472"/>
    <cellStyle name="เครื่องหมายจุลภาค 2 2 2 2 2 2 2" xfId="473"/>
    <cellStyle name="เครื่องหมายจุลภาค 2 2 2 2 2 3" xfId="474"/>
    <cellStyle name="เครื่องหมายจุลภาค 2 2 2 2 3" xfId="475"/>
    <cellStyle name="เครื่องหมายจุลภาค 2 2 2 2 3 2" xfId="476"/>
    <cellStyle name="เครื่องหมายจุลภาค 2 2 2 2 3 2 2" xfId="477"/>
    <cellStyle name="เครื่องหมายจุลภาค 2 2 2 2 3 3" xfId="478"/>
    <cellStyle name="เครื่องหมายจุลภาค 2 2 2 2 4" xfId="479"/>
    <cellStyle name="เครื่องหมายจุลภาค 2 2 2 2 4 2" xfId="480"/>
    <cellStyle name="เครื่องหมายจุลภาค 2 2 2 2 5" xfId="481"/>
    <cellStyle name="เครื่องหมายจุลภาค 2 2 2 3" xfId="482"/>
    <cellStyle name="เครื่องหมายจุลภาค 2 2 2 3 2" xfId="483"/>
    <cellStyle name="เครื่องหมายจุลภาค 2 2 2 3 2 2" xfId="484"/>
    <cellStyle name="เครื่องหมายจุลภาค 2 2 2 3 3" xfId="485"/>
    <cellStyle name="เครื่องหมายจุลภาค 2 2 2 4" xfId="486"/>
    <cellStyle name="เครื่องหมายจุลภาค 2 2 2 4 2" xfId="487"/>
    <cellStyle name="เครื่องหมายจุลภาค 2 2 2 4 2 2" xfId="488"/>
    <cellStyle name="เครื่องหมายจุลภาค 2 2 2 4 3" xfId="489"/>
    <cellStyle name="เครื่องหมายจุลภาค 2 2 2 5" xfId="490"/>
    <cellStyle name="เครื่องหมายจุลภาค 2 2 2 5 2" xfId="491"/>
    <cellStyle name="เครื่องหมายจุลภาค 2 2 2 6" xfId="492"/>
    <cellStyle name="เครื่องหมายจุลภาค 2 2 3" xfId="493"/>
    <cellStyle name="เครื่องหมายจุลภาค 2 2 3 2" xfId="494"/>
    <cellStyle name="เครื่องหมายจุลภาค 2 2 3 2 2" xfId="495"/>
    <cellStyle name="เครื่องหมายจุลภาค 2 2 3 3" xfId="496"/>
    <cellStyle name="เครื่องหมายจุลภาค 2 2 4" xfId="497"/>
    <cellStyle name="เครื่องหมายจุลภาค 2 2 5" xfId="498"/>
    <cellStyle name="เครื่องหมายจุลภาค 2 3" xfId="499"/>
    <cellStyle name="เครื่องหมายจุลภาค 2 3 2" xfId="500"/>
    <cellStyle name="เครื่องหมายจุลภาค 2 3 2 2" xfId="501"/>
    <cellStyle name="เครื่องหมายจุลภาค 2 3 2 2 2" xfId="502"/>
    <cellStyle name="เครื่องหมายจุลภาค 2 3 2 2 2 2" xfId="503"/>
    <cellStyle name="เครื่องหมายจุลภาค 2 3 2 2 3" xfId="504"/>
    <cellStyle name="เครื่องหมายจุลภาค 2 3 2 3" xfId="505"/>
    <cellStyle name="เครื่องหมายจุลภาค 2 3 2 3 2" xfId="506"/>
    <cellStyle name="เครื่องหมายจุลภาค 2 3 2 3 2 2" xfId="507"/>
    <cellStyle name="เครื่องหมายจุลภาค 2 3 2 3 3" xfId="508"/>
    <cellStyle name="เครื่องหมายจุลภาค 2 3 2 4" xfId="509"/>
    <cellStyle name="เครื่องหมายจุลภาค 2 3 2 4 2" xfId="510"/>
    <cellStyle name="เครื่องหมายจุลภาค 2 3 2 5" xfId="511"/>
    <cellStyle name="เครื่องหมายจุลภาค 2 3 3" xfId="512"/>
    <cellStyle name="เครื่องหมายจุลภาค 2 3 3 2" xfId="513"/>
    <cellStyle name="เครื่องหมายจุลภาค 2 3 3 2 2" xfId="514"/>
    <cellStyle name="เครื่องหมายจุลภาค 2 3 3 3" xfId="515"/>
    <cellStyle name="เครื่องหมายจุลภาค 2 3 4" xfId="516"/>
    <cellStyle name="เครื่องหมายจุลภาค 2 3 4 2" xfId="517"/>
    <cellStyle name="เครื่องหมายจุลภาค 2 3 4 2 2" xfId="518"/>
    <cellStyle name="เครื่องหมายจุลภาค 2 3 4 3" xfId="519"/>
    <cellStyle name="เครื่องหมายจุลภาค 2 3 5" xfId="520"/>
    <cellStyle name="เครื่องหมายจุลภาค 2 3 5 2" xfId="521"/>
    <cellStyle name="เครื่องหมายจุลภาค 2 3 6" xfId="522"/>
    <cellStyle name="เครื่องหมายจุลภาค 2 4" xfId="523"/>
    <cellStyle name="เครื่องหมายจุลภาค 2 4 2" xfId="524"/>
    <cellStyle name="เครื่องหมายจุลภาค 2 4 2 2" xfId="525"/>
    <cellStyle name="เครื่องหมายจุลภาค 2 4 3" xfId="526"/>
    <cellStyle name="เครื่องหมายจุลภาค 2 5" xfId="527"/>
    <cellStyle name="เครื่องหมายจุลภาค 2 6" xfId="528"/>
    <cellStyle name="เครื่องหมายจุลภาค 3" xfId="529"/>
    <cellStyle name="เครื่องหมายจุลภาค 3 2" xfId="530"/>
    <cellStyle name="เครื่องหมายจุลภาค 3 2 2" xfId="531"/>
    <cellStyle name="เครื่องหมายจุลภาค 3 2 2 2" xfId="532"/>
    <cellStyle name="เครื่องหมายจุลภาค 3 2 2 2 2" xfId="533"/>
    <cellStyle name="เครื่องหมายจุลภาค 3 2 2 2 2 2" xfId="534"/>
    <cellStyle name="เครื่องหมายจุลภาค 3 2 2 2 3" xfId="535"/>
    <cellStyle name="เครื่องหมายจุลภาค 3 2 2 3" xfId="536"/>
    <cellStyle name="เครื่องหมายจุลภาค 3 2 2 3 2" xfId="537"/>
    <cellStyle name="เครื่องหมายจุลภาค 3 2 2 3 2 2" xfId="538"/>
    <cellStyle name="เครื่องหมายจุลภาค 3 2 2 3 3" xfId="539"/>
    <cellStyle name="เครื่องหมายจุลภาค 3 2 2 4" xfId="540"/>
    <cellStyle name="เครื่องหมายจุลภาค 3 2 2 4 2" xfId="541"/>
    <cellStyle name="เครื่องหมายจุลภาค 3 2 2 5" xfId="542"/>
    <cellStyle name="เครื่องหมายจุลภาค 3 2 3" xfId="543"/>
    <cellStyle name="เครื่องหมายจุลภาค 3 2 3 2" xfId="544"/>
    <cellStyle name="เครื่องหมายจุลภาค 3 2 3 2 2" xfId="545"/>
    <cellStyle name="เครื่องหมายจุลภาค 3 2 3 3" xfId="546"/>
    <cellStyle name="เครื่องหมายจุลภาค 3 2 4" xfId="547"/>
    <cellStyle name="เครื่องหมายจุลภาค 3 2 4 2" xfId="548"/>
    <cellStyle name="เครื่องหมายจุลภาค 3 2 4 2 2" xfId="549"/>
    <cellStyle name="เครื่องหมายจุลภาค 3 2 4 3" xfId="550"/>
    <cellStyle name="เครื่องหมายจุลภาค 3 2 5" xfId="551"/>
    <cellStyle name="เครื่องหมายจุลภาค 3 2 5 2" xfId="552"/>
    <cellStyle name="เครื่องหมายจุลภาค 3 2 6" xfId="553"/>
    <cellStyle name="เครื่องหมายจุลภาค 3 3" xfId="554"/>
    <cellStyle name="เครื่องหมายจุลภาค 3 3 2" xfId="555"/>
    <cellStyle name="เครื่องหมายจุลภาค 3 3 2 2" xfId="556"/>
    <cellStyle name="เครื่องหมายจุลภาค 3 3 3" xfId="557"/>
    <cellStyle name="เครื่องหมายจุลภาค_ตารางต้นทุน_51ณ16.12.51" xfId="558"/>
    <cellStyle name="จุลภาค 2" xfId="559"/>
    <cellStyle name="จุลภาค 2 2" xfId="560"/>
    <cellStyle name="จุลภาค 2 2 2" xfId="561"/>
    <cellStyle name="จุลภาค 2 2 2 2" xfId="562"/>
    <cellStyle name="จุลภาค 2 2 2 2 2" xfId="563"/>
    <cellStyle name="จุลภาค 2 2 2 3" xfId="564"/>
    <cellStyle name="จุลภาค 2 2 3" xfId="565"/>
    <cellStyle name="จุลภาค 2 2 3 2" xfId="566"/>
    <cellStyle name="จุลภาค 2 2 3 2 2" xfId="567"/>
    <cellStyle name="จุลภาค 2 2 3 3" xfId="568"/>
    <cellStyle name="จุลภาค 2 2 4" xfId="569"/>
    <cellStyle name="จุลภาค 2 2 4 2" xfId="570"/>
    <cellStyle name="จุลภาค 2 2 5" xfId="571"/>
    <cellStyle name="จุลภาค 2 3" xfId="572"/>
    <cellStyle name="จุลภาค 2 3 2" xfId="573"/>
    <cellStyle name="จุลภาค 2 3 2 2" xfId="574"/>
    <cellStyle name="จุลภาค 2 3 3" xfId="575"/>
    <cellStyle name="จุลภาค 2 4" xfId="576"/>
    <cellStyle name="จุลภาค 2 4 2" xfId="577"/>
    <cellStyle name="จุลภาค 2 4 2 2" xfId="578"/>
    <cellStyle name="จุลภาค 2 4 3" xfId="579"/>
    <cellStyle name="จุลภาค 2 5" xfId="580"/>
    <cellStyle name="จุลภาค 2 5 2" xfId="581"/>
    <cellStyle name="จุลภาค 2 6" xfId="582"/>
    <cellStyle name="จุลภาค 2 7" xfId="583"/>
    <cellStyle name="จุลภาค 3" xfId="584"/>
    <cellStyle name="จุลภาค 3 2" xfId="585"/>
    <cellStyle name="จุลภาค 3 2 2" xfId="586"/>
    <cellStyle name="จุลภาค 3 2 2 2" xfId="587"/>
    <cellStyle name="จุลภาค 3 2 3" xfId="588"/>
    <cellStyle name="จุลภาค 3 3" xfId="589"/>
    <cellStyle name="จุลภาค 3 3 2" xfId="590"/>
    <cellStyle name="จุลภาค 3 3 2 2" xfId="591"/>
    <cellStyle name="จุลภาค 3 3 3" xfId="592"/>
    <cellStyle name="จุลภาค 3 4" xfId="593"/>
    <cellStyle name="จุลภาค 3 4 2" xfId="594"/>
    <cellStyle name="จุลภาค 3 5" xfId="595"/>
    <cellStyle name="จุลภาค 4" xfId="596"/>
    <cellStyle name="จุลภาค 4 2" xfId="597"/>
    <cellStyle name="จุลภาค 4 2 2" xfId="598"/>
    <cellStyle name="จุลภาค 4 2 2 2" xfId="599"/>
    <cellStyle name="จุลภาค 4 2 2 2 2" xfId="600"/>
    <cellStyle name="จุลภาค 4 2 2 3" xfId="601"/>
    <cellStyle name="จุลภาค 4 2 3" xfId="602"/>
    <cellStyle name="จุลภาค 4 2 3 2" xfId="603"/>
    <cellStyle name="จุลภาค 4 2 4" xfId="604"/>
    <cellStyle name="จุลภาค 4 3" xfId="605"/>
    <cellStyle name="จุลภาค 4 3 2" xfId="606"/>
    <cellStyle name="จุลภาค 4 3 2 2" xfId="607"/>
    <cellStyle name="จุลภาค 4 3 3" xfId="608"/>
    <cellStyle name="จุลภาค 4 4" xfId="609"/>
    <cellStyle name="จุลภาค 4 4 2" xfId="610"/>
    <cellStyle name="จุลภาค 4 4 2 2" xfId="611"/>
    <cellStyle name="จุลภาค 4 4 3" xfId="612"/>
    <cellStyle name="จุลภาค 4 5" xfId="613"/>
    <cellStyle name="จุลภาค 4 5 2" xfId="614"/>
    <cellStyle name="จุลภาค 4 6" xfId="615"/>
    <cellStyle name="จุลภาค 5" xfId="616"/>
    <cellStyle name="จุลภาค 5 2" xfId="617"/>
    <cellStyle name="จุลภาค 5 2 2" xfId="618"/>
    <cellStyle name="จุลภาค 5 2 2 2" xfId="619"/>
    <cellStyle name="จุลภาค 5 2 3" xfId="620"/>
    <cellStyle name="จุลภาค 5 3" xfId="621"/>
    <cellStyle name="จุลภาค 5 3 2" xfId="622"/>
    <cellStyle name="จุลภาค 5 3 2 2" xfId="623"/>
    <cellStyle name="จุลภาค 5 3 3" xfId="624"/>
    <cellStyle name="จุลภาค 5 4" xfId="625"/>
    <cellStyle name="จุลภาค 5 4 2" xfId="626"/>
    <cellStyle name="จุลภาค 5 5" xfId="627"/>
    <cellStyle name="จุลภาค 6" xfId="628"/>
    <cellStyle name="จุลภาค 6 2" xfId="629"/>
    <cellStyle name="จุลภาค 6 2 2" xfId="630"/>
    <cellStyle name="จุลภาค 6 3" xfId="631"/>
    <cellStyle name="ปกติ 2" xfId="632"/>
    <cellStyle name="ปกติ 2 2" xfId="633"/>
    <cellStyle name="ปกติ 2 3" xfId="634"/>
    <cellStyle name="ปกติ 3" xfId="635"/>
    <cellStyle name="ปกติ 4" xfId="636"/>
    <cellStyle name="ปกติ 4 2" xfId="637"/>
    <cellStyle name="ปกติ 5" xfId="638"/>
    <cellStyle name="ปกติ 5 2" xfId="639"/>
    <cellStyle name="ปกติ 5 2 2" xfId="640"/>
    <cellStyle name="ปกติ 5 3" xfId="641"/>
    <cellStyle name="ปกติ 6" xfId="642"/>
    <cellStyle name="ปกติ 7" xfId="643"/>
    <cellStyle name="ปกติ 7 2" xfId="644"/>
    <cellStyle name="ปกติ 7 2 2" xfId="645"/>
    <cellStyle name="ปกติ 7 2 2 2" xfId="646"/>
    <cellStyle name="ปกติ 7 2 3" xfId="647"/>
    <cellStyle name="ปกติ 7 3" xfId="648"/>
    <cellStyle name="ปกติ 7 3 2" xfId="649"/>
    <cellStyle name="ปกติ 7 4" xfId="650"/>
    <cellStyle name="ปกติ 7 4 2" xfId="651"/>
    <cellStyle name="ปกติ 7 5" xfId="652"/>
    <cellStyle name="ปกติ 8" xfId="653"/>
    <cellStyle name="ปกติ 8 2" xfId="654"/>
    <cellStyle name="ปกติ 8 2 2" xfId="655"/>
    <cellStyle name="ปกติ 8 3" xfId="656"/>
    <cellStyle name="ปกติ 8 3 2" xfId="657"/>
    <cellStyle name="ปกติ 8 4" xfId="658"/>
    <cellStyle name="ปกติ_ต้นทุนตามศ.ต้นทุนแยกคชจ." xfId="659"/>
    <cellStyle name="ปกติ_ตาราง2" xfId="660"/>
    <cellStyle name="ปกติ_ตารางต้นทุน_51ณ16.12.51" xfId="661"/>
    <cellStyle name="ปกติ_ตารางที่11-12 ณ14.02.53" xfId="662"/>
    <cellStyle name="ปกติ_สิ่งที่ส่งมาด้วย1(ต.1-6)ณ25.01.53" xfId="663"/>
    <cellStyle name="เปอร์เซ็นต์ 2" xfId="6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5.57421875" style="110" customWidth="1"/>
    <col min="2" max="2" width="46.57421875" style="67" customWidth="1"/>
    <col min="3" max="6" width="17.57421875" style="67" customWidth="1"/>
    <col min="7" max="8" width="3.57421875" style="67" customWidth="1"/>
    <col min="9" max="9" width="35.57421875" style="67" customWidth="1"/>
    <col min="10" max="11" width="20.57421875" style="67" customWidth="1"/>
    <col min="12" max="16384" width="9.140625" style="67" customWidth="1"/>
  </cols>
  <sheetData>
    <row r="1" ht="21">
      <c r="A1" s="94" t="s">
        <v>168</v>
      </c>
    </row>
    <row r="3" spans="1:9" ht="21">
      <c r="A3" s="527" t="s">
        <v>22</v>
      </c>
      <c r="B3" s="95" t="s">
        <v>0</v>
      </c>
      <c r="C3" s="95" t="s">
        <v>1</v>
      </c>
      <c r="D3" s="95" t="s">
        <v>2</v>
      </c>
      <c r="E3" s="95" t="s">
        <v>3</v>
      </c>
      <c r="F3" s="95" t="s">
        <v>4</v>
      </c>
      <c r="I3" s="67" t="s">
        <v>169</v>
      </c>
    </row>
    <row r="4" spans="1:11" ht="24" thickBot="1">
      <c r="A4" s="527"/>
      <c r="B4" s="19" t="s">
        <v>9</v>
      </c>
      <c r="C4" s="96">
        <f>SUM(C5:C1998)</f>
        <v>575884462.72</v>
      </c>
      <c r="D4" s="97">
        <f>SUM(D5:D1998)</f>
        <v>0</v>
      </c>
      <c r="E4" s="96">
        <f>SUM(E5:E1998)</f>
        <v>36493145.28</v>
      </c>
      <c r="F4" s="136">
        <f>SUM(C4:E4)</f>
        <v>612377608</v>
      </c>
      <c r="I4" s="98" t="s">
        <v>6</v>
      </c>
      <c r="J4" s="99"/>
      <c r="K4" s="100">
        <f>K5+K7</f>
        <v>612377608</v>
      </c>
    </row>
    <row r="5" spans="1:11" ht="21.75" thickTop="1">
      <c r="A5" s="101">
        <v>1</v>
      </c>
      <c r="B5" s="102" t="s">
        <v>24</v>
      </c>
      <c r="C5" s="502">
        <v>346431245.7</v>
      </c>
      <c r="D5" s="503">
        <v>0</v>
      </c>
      <c r="E5" s="504">
        <v>36493145.28</v>
      </c>
      <c r="F5" s="103">
        <f>SUM(C5:E5)</f>
        <v>382924390.98</v>
      </c>
      <c r="I5" s="67" t="s">
        <v>5</v>
      </c>
      <c r="J5" s="104"/>
      <c r="K5" s="104">
        <v>1897356541.25</v>
      </c>
    </row>
    <row r="6" spans="1:11" ht="21">
      <c r="A6" s="101">
        <v>2</v>
      </c>
      <c r="B6" s="102" t="s">
        <v>25</v>
      </c>
      <c r="C6" s="504">
        <v>5645610.85</v>
      </c>
      <c r="D6" s="503">
        <v>0</v>
      </c>
      <c r="E6" s="505">
        <v>0</v>
      </c>
      <c r="F6" s="103">
        <f aca="true" t="shared" si="0" ref="F6:F11">SUM(C6:E6)</f>
        <v>5645610.85</v>
      </c>
      <c r="I6" s="105" t="s">
        <v>170</v>
      </c>
      <c r="J6" s="106">
        <f>SUM(J11:J72)</f>
        <v>0</v>
      </c>
      <c r="K6" s="99"/>
    </row>
    <row r="7" spans="1:11" ht="23.25">
      <c r="A7" s="101">
        <v>3</v>
      </c>
      <c r="B7" s="102" t="s">
        <v>26</v>
      </c>
      <c r="C7" s="504">
        <v>18143974.94</v>
      </c>
      <c r="D7" s="503">
        <v>0</v>
      </c>
      <c r="E7" s="505">
        <v>0</v>
      </c>
      <c r="F7" s="103">
        <f t="shared" si="0"/>
        <v>18143974.94</v>
      </c>
      <c r="I7" s="105" t="s">
        <v>171</v>
      </c>
      <c r="J7" s="107">
        <f>SUM(K10:K93)</f>
        <v>1284978933.25</v>
      </c>
      <c r="K7" s="108">
        <f>J6-J7</f>
        <v>-1284978933.25</v>
      </c>
    </row>
    <row r="8" spans="1:11" ht="23.25">
      <c r="A8" s="101">
        <v>4</v>
      </c>
      <c r="B8" s="102" t="s">
        <v>27</v>
      </c>
      <c r="C8" s="504">
        <v>123049265.92</v>
      </c>
      <c r="D8" s="503">
        <v>0</v>
      </c>
      <c r="E8" s="505">
        <v>0</v>
      </c>
      <c r="F8" s="103">
        <f t="shared" si="0"/>
        <v>123049265.92</v>
      </c>
      <c r="I8" s="98"/>
      <c r="J8" s="99"/>
      <c r="K8" s="109"/>
    </row>
    <row r="9" spans="1:11" ht="21">
      <c r="A9" s="101">
        <v>5</v>
      </c>
      <c r="B9" s="102" t="s">
        <v>28</v>
      </c>
      <c r="C9" s="504">
        <v>81870365.31</v>
      </c>
      <c r="D9" s="503">
        <v>0</v>
      </c>
      <c r="E9" s="505">
        <v>0</v>
      </c>
      <c r="F9" s="103">
        <f t="shared" si="0"/>
        <v>81870365.31</v>
      </c>
      <c r="I9" s="95" t="s">
        <v>33</v>
      </c>
      <c r="J9" s="95" t="s">
        <v>34</v>
      </c>
      <c r="K9" s="95" t="s">
        <v>35</v>
      </c>
    </row>
    <row r="10" spans="1:11" ht="21">
      <c r="A10" s="101">
        <v>6</v>
      </c>
      <c r="B10" s="142" t="s">
        <v>173</v>
      </c>
      <c r="C10" s="506">
        <v>0</v>
      </c>
      <c r="D10" s="507">
        <v>0</v>
      </c>
      <c r="E10" s="506">
        <v>0</v>
      </c>
      <c r="F10" s="103">
        <f t="shared" si="0"/>
        <v>0</v>
      </c>
      <c r="I10" s="90"/>
      <c r="J10" s="90"/>
      <c r="K10" s="90"/>
    </row>
    <row r="11" spans="1:11" ht="21">
      <c r="A11" s="143">
        <v>7</v>
      </c>
      <c r="B11" s="137" t="s">
        <v>172</v>
      </c>
      <c r="C11" s="504">
        <v>744000</v>
      </c>
      <c r="D11" s="507">
        <v>0</v>
      </c>
      <c r="E11" s="506">
        <v>0</v>
      </c>
      <c r="F11" s="103">
        <f t="shared" si="0"/>
        <v>744000</v>
      </c>
      <c r="I11" s="1" t="s">
        <v>114</v>
      </c>
      <c r="J11" s="102"/>
      <c r="K11" s="2">
        <v>148013549.94</v>
      </c>
    </row>
    <row r="12" spans="1:11" ht="21">
      <c r="A12" s="138"/>
      <c r="B12" s="144"/>
      <c r="C12" s="145"/>
      <c r="D12" s="139"/>
      <c r="E12" s="140"/>
      <c r="F12" s="141"/>
      <c r="I12" s="1" t="s">
        <v>115</v>
      </c>
      <c r="J12" s="102"/>
      <c r="K12" s="2">
        <v>1157368.6</v>
      </c>
    </row>
    <row r="13" spans="9:11" ht="21">
      <c r="I13" s="1" t="s">
        <v>116</v>
      </c>
      <c r="J13" s="102"/>
      <c r="K13" s="3">
        <v>10060672.4</v>
      </c>
    </row>
    <row r="14" spans="9:11" ht="21">
      <c r="I14" s="1" t="s">
        <v>117</v>
      </c>
      <c r="J14" s="102"/>
      <c r="K14" s="2">
        <v>752986</v>
      </c>
    </row>
    <row r="15" spans="9:11" ht="21">
      <c r="I15" s="1" t="s">
        <v>118</v>
      </c>
      <c r="J15" s="102"/>
      <c r="K15" s="2">
        <v>2655643.43</v>
      </c>
    </row>
    <row r="16" spans="9:11" ht="21">
      <c r="I16" s="1" t="s">
        <v>119</v>
      </c>
      <c r="J16" s="102"/>
      <c r="K16" s="2">
        <v>8604505.1</v>
      </c>
    </row>
    <row r="17" spans="3:11" ht="21">
      <c r="C17" s="104"/>
      <c r="D17" s="104"/>
      <c r="I17" s="1" t="s">
        <v>120</v>
      </c>
      <c r="J17" s="102"/>
      <c r="K17" s="2">
        <v>341200.02</v>
      </c>
    </row>
    <row r="18" spans="2:11" ht="21">
      <c r="B18" s="105"/>
      <c r="C18" s="99"/>
      <c r="D18" s="99"/>
      <c r="I18" s="1" t="s">
        <v>121</v>
      </c>
      <c r="J18" s="102"/>
      <c r="K18" s="2">
        <v>14223960</v>
      </c>
    </row>
    <row r="19" spans="2:11" ht="23.25">
      <c r="B19" s="105"/>
      <c r="C19" s="111"/>
      <c r="D19" s="111"/>
      <c r="I19" s="1" t="s">
        <v>122</v>
      </c>
      <c r="J19" s="102"/>
      <c r="K19" s="4">
        <v>316501</v>
      </c>
    </row>
    <row r="20" spans="2:11" ht="23.25">
      <c r="B20" s="98"/>
      <c r="C20" s="99"/>
      <c r="D20" s="109"/>
      <c r="I20" s="1" t="s">
        <v>123</v>
      </c>
      <c r="J20" s="102"/>
      <c r="K20" s="4">
        <v>18984543.27</v>
      </c>
    </row>
    <row r="21" spans="9:11" ht="21">
      <c r="I21" s="1" t="s">
        <v>124</v>
      </c>
      <c r="J21" s="102"/>
      <c r="K21" s="4">
        <v>5209360.89</v>
      </c>
    </row>
    <row r="22" spans="9:11" ht="21">
      <c r="I22" s="1" t="s">
        <v>125</v>
      </c>
      <c r="J22" s="102"/>
      <c r="K22" s="4">
        <v>1046930</v>
      </c>
    </row>
    <row r="23" spans="9:11" ht="21">
      <c r="I23" s="1" t="s">
        <v>126</v>
      </c>
      <c r="J23" s="102"/>
      <c r="K23" s="4">
        <v>176820.25</v>
      </c>
    </row>
    <row r="24" spans="9:11" ht="21">
      <c r="I24" s="1" t="s">
        <v>210</v>
      </c>
      <c r="J24" s="102"/>
      <c r="K24" s="4">
        <v>50000000</v>
      </c>
    </row>
    <row r="25" spans="9:11" ht="21">
      <c r="I25" s="1" t="s">
        <v>127</v>
      </c>
      <c r="J25" s="102"/>
      <c r="K25" s="4">
        <v>225842.5</v>
      </c>
    </row>
    <row r="26" spans="9:11" ht="21">
      <c r="I26" s="1" t="s">
        <v>128</v>
      </c>
      <c r="J26" s="102"/>
      <c r="K26" s="4">
        <v>1011103840</v>
      </c>
    </row>
    <row r="27" spans="9:11" ht="21">
      <c r="I27" s="1" t="s">
        <v>129</v>
      </c>
      <c r="J27" s="102"/>
      <c r="K27" s="4">
        <v>2431725.43</v>
      </c>
    </row>
    <row r="28" spans="9:11" ht="21">
      <c r="I28" s="1" t="s">
        <v>130</v>
      </c>
      <c r="J28" s="102"/>
      <c r="K28" s="4">
        <v>904459</v>
      </c>
    </row>
    <row r="29" spans="9:11" ht="21">
      <c r="I29" s="1" t="s">
        <v>131</v>
      </c>
      <c r="J29" s="102"/>
      <c r="K29" s="4">
        <v>1424395.23</v>
      </c>
    </row>
    <row r="30" spans="9:11" ht="21">
      <c r="I30" s="1" t="s">
        <v>132</v>
      </c>
      <c r="J30" s="102"/>
      <c r="K30" s="4">
        <v>1121613.1</v>
      </c>
    </row>
    <row r="31" spans="9:11" ht="21">
      <c r="I31" s="1" t="s">
        <v>133</v>
      </c>
      <c r="J31" s="102"/>
      <c r="K31" s="4">
        <v>5989811.37</v>
      </c>
    </row>
    <row r="32" spans="9:11" ht="21">
      <c r="I32" s="1" t="s">
        <v>134</v>
      </c>
      <c r="J32" s="102"/>
      <c r="K32" s="4">
        <v>233205.72</v>
      </c>
    </row>
    <row r="33" spans="9:11" ht="21">
      <c r="I33" s="1"/>
      <c r="J33" s="102"/>
      <c r="K33" s="4"/>
    </row>
    <row r="34" spans="9:11" ht="23.25">
      <c r="I34" s="102"/>
      <c r="J34" s="102"/>
      <c r="K34" s="112"/>
    </row>
  </sheetData>
  <sheetProtection/>
  <mergeCells count="1">
    <mergeCell ref="A3:A4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K13"/>
  <sheetViews>
    <sheetView zoomScalePageLayoutView="0" workbookViewId="0" topLeftCell="A7">
      <selection activeCell="E10" sqref="E10"/>
    </sheetView>
  </sheetViews>
  <sheetFormatPr defaultColWidth="9.140625" defaultRowHeight="15"/>
  <cols>
    <col min="1" max="1" width="7.57421875" style="178" customWidth="1"/>
    <col min="2" max="2" width="35.57421875" style="6" customWidth="1"/>
    <col min="3" max="3" width="82.57421875" style="6" customWidth="1"/>
    <col min="4" max="16384" width="9.140625" style="6" customWidth="1"/>
  </cols>
  <sheetData>
    <row r="1" ht="21">
      <c r="A1" s="518" t="s">
        <v>385</v>
      </c>
    </row>
    <row r="2" ht="21">
      <c r="A2" s="519" t="s">
        <v>386</v>
      </c>
    </row>
    <row r="3" spans="1:3" s="10" customFormat="1" ht="21">
      <c r="A3" s="520" t="s">
        <v>22</v>
      </c>
      <c r="B3" s="244" t="s">
        <v>17</v>
      </c>
      <c r="C3" s="244" t="s">
        <v>344</v>
      </c>
    </row>
    <row r="4" spans="1:11" ht="21">
      <c r="A4" s="248" t="s">
        <v>40</v>
      </c>
      <c r="B4" s="245"/>
      <c r="C4" s="246"/>
      <c r="D4" s="247"/>
      <c r="E4" s="247"/>
      <c r="F4" s="247"/>
      <c r="G4" s="247"/>
      <c r="H4" s="247"/>
      <c r="I4" s="247"/>
      <c r="J4" s="247"/>
      <c r="K4" s="247"/>
    </row>
    <row r="5" spans="1:3" ht="42">
      <c r="A5" s="26">
        <v>10</v>
      </c>
      <c r="B5" s="234" t="s">
        <v>141</v>
      </c>
      <c r="C5" s="234" t="s">
        <v>387</v>
      </c>
    </row>
    <row r="6" spans="1:3" ht="21">
      <c r="A6" s="248" t="s">
        <v>160</v>
      </c>
      <c r="B6" s="234"/>
      <c r="C6" s="234"/>
    </row>
    <row r="7" spans="1:3" ht="84">
      <c r="A7" s="26">
        <v>26</v>
      </c>
      <c r="B7" s="234" t="s">
        <v>266</v>
      </c>
      <c r="C7" s="234" t="s">
        <v>388</v>
      </c>
    </row>
    <row r="8" spans="1:3" ht="21">
      <c r="A8" s="248" t="s">
        <v>340</v>
      </c>
      <c r="B8" s="234"/>
      <c r="C8" s="234"/>
    </row>
    <row r="9" spans="1:3" ht="63">
      <c r="A9" s="26">
        <v>49</v>
      </c>
      <c r="B9" s="234" t="s">
        <v>274</v>
      </c>
      <c r="C9" s="234" t="s">
        <v>389</v>
      </c>
    </row>
    <row r="10" spans="1:3" ht="84">
      <c r="A10" s="26">
        <v>53</v>
      </c>
      <c r="B10" s="234" t="s">
        <v>152</v>
      </c>
      <c r="C10" s="234" t="s">
        <v>390</v>
      </c>
    </row>
    <row r="11" spans="1:3" ht="21">
      <c r="A11" s="248" t="s">
        <v>78</v>
      </c>
      <c r="B11" s="234"/>
      <c r="C11" s="234"/>
    </row>
    <row r="12" spans="1:3" ht="63">
      <c r="A12" s="26">
        <v>67</v>
      </c>
      <c r="B12" s="234" t="s">
        <v>157</v>
      </c>
      <c r="C12" s="234" t="s">
        <v>391</v>
      </c>
    </row>
    <row r="13" spans="1:3" ht="63">
      <c r="A13" s="26">
        <v>69</v>
      </c>
      <c r="B13" s="234" t="s">
        <v>142</v>
      </c>
      <c r="C13" s="234" t="s">
        <v>392</v>
      </c>
    </row>
  </sheetData>
  <sheetProtection/>
  <printOptions/>
  <pageMargins left="0.5905511811023623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V51"/>
  <sheetViews>
    <sheetView zoomScalePageLayoutView="0" workbookViewId="0" topLeftCell="A1">
      <selection activeCell="V48" sqref="V48"/>
    </sheetView>
  </sheetViews>
  <sheetFormatPr defaultColWidth="9.140625" defaultRowHeight="15"/>
  <cols>
    <col min="1" max="1" width="9.28125" style="367" bestFit="1" customWidth="1"/>
    <col min="2" max="2" width="46.421875" style="367" bestFit="1" customWidth="1"/>
    <col min="3" max="4" width="18.7109375" style="458" bestFit="1" customWidth="1"/>
    <col min="5" max="6" width="16.8515625" style="458" bestFit="1" customWidth="1"/>
    <col min="7" max="7" width="18.7109375" style="367" bestFit="1" customWidth="1"/>
    <col min="8" max="8" width="14.140625" style="413" bestFit="1" customWidth="1"/>
    <col min="9" max="9" width="8.8515625" style="412" bestFit="1" customWidth="1"/>
    <col min="10" max="10" width="12.421875" style="412" bestFit="1" customWidth="1"/>
    <col min="11" max="11" width="36.421875" style="367" bestFit="1" customWidth="1"/>
    <col min="12" max="13" width="18.7109375" style="367" bestFit="1" customWidth="1"/>
    <col min="14" max="15" width="16.8515625" style="367" bestFit="1" customWidth="1"/>
    <col min="16" max="16" width="18.7109375" style="367" bestFit="1" customWidth="1"/>
    <col min="17" max="17" width="14.140625" style="367" bestFit="1" customWidth="1"/>
    <col min="18" max="18" width="9.140625" style="412" customWidth="1"/>
    <col min="19" max="19" width="12.421875" style="412" bestFit="1" customWidth="1"/>
    <col min="20" max="22" width="14.28125" style="412" customWidth="1"/>
    <col min="23" max="16384" width="9.140625" style="367" customWidth="1"/>
  </cols>
  <sheetData>
    <row r="1" spans="1:22" s="146" customFormat="1" ht="23.25">
      <c r="A1" s="317" t="s">
        <v>438</v>
      </c>
      <c r="H1" s="413"/>
      <c r="I1" s="318"/>
      <c r="J1" s="318"/>
      <c r="R1" s="318"/>
      <c r="S1" s="318"/>
      <c r="T1" s="318"/>
      <c r="U1" s="318"/>
      <c r="V1" s="318"/>
    </row>
    <row r="2" spans="8:22" s="146" customFormat="1" ht="24" thickBot="1">
      <c r="H2" s="413"/>
      <c r="I2" s="318"/>
      <c r="J2" s="319"/>
      <c r="K2" s="320"/>
      <c r="R2" s="318"/>
      <c r="S2" s="319"/>
      <c r="T2" s="318"/>
      <c r="U2" s="318"/>
      <c r="V2" s="319" t="s">
        <v>15</v>
      </c>
    </row>
    <row r="3" spans="1:22" s="146" customFormat="1" ht="24" thickBot="1">
      <c r="A3" s="551" t="s">
        <v>22</v>
      </c>
      <c r="B3" s="552" t="s">
        <v>439</v>
      </c>
      <c r="C3" s="554" t="s">
        <v>324</v>
      </c>
      <c r="D3" s="554"/>
      <c r="E3" s="554"/>
      <c r="F3" s="554"/>
      <c r="G3" s="554"/>
      <c r="H3" s="554"/>
      <c r="I3" s="554"/>
      <c r="J3" s="555"/>
      <c r="K3" s="556" t="s">
        <v>18</v>
      </c>
      <c r="L3" s="558" t="s">
        <v>345</v>
      </c>
      <c r="M3" s="554"/>
      <c r="N3" s="554"/>
      <c r="O3" s="554"/>
      <c r="P3" s="554"/>
      <c r="Q3" s="554"/>
      <c r="R3" s="554"/>
      <c r="S3" s="555"/>
      <c r="T3" s="554" t="s">
        <v>325</v>
      </c>
      <c r="U3" s="554"/>
      <c r="V3" s="555"/>
    </row>
    <row r="4" spans="1:22" s="146" customFormat="1" ht="47.25" thickBot="1">
      <c r="A4" s="551"/>
      <c r="B4" s="553"/>
      <c r="C4" s="321" t="s">
        <v>326</v>
      </c>
      <c r="D4" s="322" t="s">
        <v>327</v>
      </c>
      <c r="E4" s="322" t="s">
        <v>328</v>
      </c>
      <c r="F4" s="322" t="s">
        <v>329</v>
      </c>
      <c r="G4" s="322" t="s">
        <v>330</v>
      </c>
      <c r="H4" s="323" t="s">
        <v>331</v>
      </c>
      <c r="I4" s="324" t="s">
        <v>332</v>
      </c>
      <c r="J4" s="325" t="s">
        <v>333</v>
      </c>
      <c r="K4" s="557"/>
      <c r="L4" s="508" t="s">
        <v>334</v>
      </c>
      <c r="M4" s="322" t="s">
        <v>335</v>
      </c>
      <c r="N4" s="322" t="s">
        <v>3</v>
      </c>
      <c r="O4" s="322" t="s">
        <v>8</v>
      </c>
      <c r="P4" s="322" t="s">
        <v>9</v>
      </c>
      <c r="Q4" s="323" t="s">
        <v>10</v>
      </c>
      <c r="R4" s="324" t="s">
        <v>11</v>
      </c>
      <c r="S4" s="325" t="s">
        <v>19</v>
      </c>
      <c r="T4" s="322" t="s">
        <v>336</v>
      </c>
      <c r="U4" s="324" t="s">
        <v>337</v>
      </c>
      <c r="V4" s="325" t="s">
        <v>338</v>
      </c>
    </row>
    <row r="5" spans="1:22" s="146" customFormat="1" ht="24" thickBot="1">
      <c r="A5" s="326"/>
      <c r="B5" s="327" t="s">
        <v>330</v>
      </c>
      <c r="C5" s="328">
        <f>SUM(C6:C2015)</f>
        <v>524085518.4800001</v>
      </c>
      <c r="D5" s="328">
        <f>SUM(D6:D2015)</f>
        <v>0</v>
      </c>
      <c r="E5" s="328">
        <f>SUM(E6:E2015)</f>
        <v>36483816.98</v>
      </c>
      <c r="F5" s="328">
        <f>SUM(F6:F2015)</f>
        <v>66464960.46999999</v>
      </c>
      <c r="G5" s="328">
        <f>SUM(G6:G2015)</f>
        <v>627034295.9299998</v>
      </c>
      <c r="H5" s="414"/>
      <c r="I5" s="330"/>
      <c r="J5" s="331"/>
      <c r="K5" s="327" t="s">
        <v>9</v>
      </c>
      <c r="L5" s="328">
        <f>SUM(L6:L2015)</f>
        <v>494014097.41</v>
      </c>
      <c r="M5" s="328">
        <f>SUM(M6:M2015)</f>
        <v>0</v>
      </c>
      <c r="N5" s="328">
        <f>SUM(N6:N2015)</f>
        <v>36493145.27999999</v>
      </c>
      <c r="O5" s="328">
        <f>SUM(O6:O2015)</f>
        <v>81870365.30999997</v>
      </c>
      <c r="P5" s="328">
        <f>SUM(P6:P2015)</f>
        <v>612377608</v>
      </c>
      <c r="Q5" s="329"/>
      <c r="R5" s="330"/>
      <c r="S5" s="331"/>
      <c r="T5" s="332"/>
      <c r="U5" s="333"/>
      <c r="V5" s="334"/>
    </row>
    <row r="6" spans="1:22" ht="42.75" thickTop="1">
      <c r="A6" s="26">
        <v>1</v>
      </c>
      <c r="B6" s="122" t="s">
        <v>286</v>
      </c>
      <c r="C6" s="428">
        <v>49119291.90632402</v>
      </c>
      <c r="D6" s="457">
        <v>0</v>
      </c>
      <c r="E6" s="428">
        <v>4750821.9893464185</v>
      </c>
      <c r="F6" s="428">
        <v>2497323.8250208553</v>
      </c>
      <c r="G6" s="402">
        <f>SUM(C6:F6)</f>
        <v>56367437.7206913</v>
      </c>
      <c r="H6" s="306">
        <v>20</v>
      </c>
      <c r="I6" s="309" t="s">
        <v>12</v>
      </c>
      <c r="J6" s="409">
        <f>G6/H6</f>
        <v>2818371.886034565</v>
      </c>
      <c r="K6" s="314" t="str">
        <f>+'ต.5'!B5</f>
        <v>จัดทำและเสนอแนะยุทธศาสตร์ แผนพัฒนาและมาตรการทางการเกษตร</v>
      </c>
      <c r="L6" s="446">
        <f>+'ต.5'!C5</f>
        <v>47748234.9791466</v>
      </c>
      <c r="M6" s="446">
        <f>+'ต.5'!D5</f>
        <v>0</v>
      </c>
      <c r="N6" s="446">
        <f>+'ต.5'!E5</f>
        <v>4804297.838697353</v>
      </c>
      <c r="O6" s="446">
        <f>+'ต.5'!F5</f>
        <v>5700581.185059739</v>
      </c>
      <c r="P6" s="402">
        <f>SUM(L6:O6)</f>
        <v>58253114.00290369</v>
      </c>
      <c r="Q6" s="316">
        <f>+'ต.5'!H5</f>
        <v>20</v>
      </c>
      <c r="R6" s="316" t="str">
        <f>+'ต.5'!I5</f>
        <v>เรื่อง</v>
      </c>
      <c r="S6" s="407">
        <f>P6/Q6</f>
        <v>2912655.7001451845</v>
      </c>
      <c r="T6" s="452">
        <f aca="true" t="shared" si="0" ref="T6:U21">IF(G6=0,0,(P6-G6)/G6)*100</f>
        <v>3.3453290737751584</v>
      </c>
      <c r="U6" s="453">
        <f t="shared" si="0"/>
        <v>0</v>
      </c>
      <c r="V6" s="454">
        <f>IF(J6=0,0,(S6-J6)/J6)*100</f>
        <v>3.3453290737751553</v>
      </c>
    </row>
    <row r="7" spans="1:22" ht="23.25">
      <c r="A7" s="26">
        <v>2</v>
      </c>
      <c r="B7" s="122" t="s">
        <v>287</v>
      </c>
      <c r="C7" s="428">
        <v>56985771.34083622</v>
      </c>
      <c r="D7" s="457">
        <v>0</v>
      </c>
      <c r="E7" s="428">
        <v>4083580.9557979787</v>
      </c>
      <c r="F7" s="428">
        <v>4268113.622267615</v>
      </c>
      <c r="G7" s="403">
        <f>SUM(C7:F7)</f>
        <v>65337465.918901816</v>
      </c>
      <c r="H7" s="306">
        <v>15</v>
      </c>
      <c r="I7" s="309" t="s">
        <v>12</v>
      </c>
      <c r="J7" s="418">
        <f>G7/H7</f>
        <v>4355831.061260121</v>
      </c>
      <c r="K7" s="314" t="str">
        <f>+'ต.5'!B6</f>
        <v>การศึกษา วิเคราะห์ วิจัยเศรษฐกิจการเกษตร</v>
      </c>
      <c r="L7" s="446">
        <f>+'ต.5'!C6</f>
        <v>44814205.82498867</v>
      </c>
      <c r="M7" s="446">
        <f>+'ต.5'!D6</f>
        <v>0</v>
      </c>
      <c r="N7" s="446">
        <f>+'ต.5'!E6</f>
        <v>3470097.886337706</v>
      </c>
      <c r="O7" s="446">
        <f>+'ต.5'!F6</f>
        <v>5348050.120933744</v>
      </c>
      <c r="P7" s="403">
        <f>SUM(L7:O7)</f>
        <v>53632353.83226012</v>
      </c>
      <c r="Q7" s="316">
        <f>+'ต.5'!H6</f>
        <v>15</v>
      </c>
      <c r="R7" s="316" t="str">
        <f>+'ต.5'!I6</f>
        <v>เรื่อง</v>
      </c>
      <c r="S7" s="408">
        <f>P7/Q7</f>
        <v>3575490.2554840078</v>
      </c>
      <c r="T7" s="455">
        <f t="shared" si="0"/>
        <v>-17.914854703992226</v>
      </c>
      <c r="U7" s="456">
        <f t="shared" si="0"/>
        <v>0</v>
      </c>
      <c r="V7" s="455">
        <f>IF(J7=0,0,(S7-J7)/J7)*100</f>
        <v>-17.914854703992226</v>
      </c>
    </row>
    <row r="8" spans="1:22" ht="23.25">
      <c r="A8" s="26">
        <v>3</v>
      </c>
      <c r="B8" s="122" t="s">
        <v>288</v>
      </c>
      <c r="C8" s="428">
        <v>12811284.62534514</v>
      </c>
      <c r="D8" s="457">
        <v>0</v>
      </c>
      <c r="E8" s="428">
        <v>1624298.593647265</v>
      </c>
      <c r="F8" s="428">
        <v>710296.4208299489</v>
      </c>
      <c r="G8" s="404">
        <f>SUM(C8:F8)</f>
        <v>15145879.639822355</v>
      </c>
      <c r="H8" s="306">
        <v>2</v>
      </c>
      <c r="I8" s="309" t="s">
        <v>12</v>
      </c>
      <c r="J8" s="419">
        <f>G8/H8</f>
        <v>7572939.819911177</v>
      </c>
      <c r="K8" s="314" t="str">
        <f>+'ต.5'!B7</f>
        <v>ศึกษา วิเคราะห์เศรษฐกิจการเกษตรระหว่างประเทศ</v>
      </c>
      <c r="L8" s="446">
        <f>+'ต.5'!C7</f>
        <v>12909052.152506432</v>
      </c>
      <c r="M8" s="446">
        <f>+'ต.5'!D7</f>
        <v>0</v>
      </c>
      <c r="N8" s="446">
        <f>+'ต.5'!E7</f>
        <v>1537447.4974505499</v>
      </c>
      <c r="O8" s="446">
        <f>+'ต.5'!F7</f>
        <v>1481394.4617426107</v>
      </c>
      <c r="P8" s="403">
        <f>SUM(L8:O8)</f>
        <v>15927894.111699592</v>
      </c>
      <c r="Q8" s="316">
        <f>+'ต.5'!H7</f>
        <v>2</v>
      </c>
      <c r="R8" s="316" t="str">
        <f>+'ต.5'!I7</f>
        <v>เรื่อง</v>
      </c>
      <c r="S8" s="403">
        <f>P8/Q8</f>
        <v>7963947.055849796</v>
      </c>
      <c r="T8" s="455">
        <f t="shared" si="0"/>
        <v>5.16321594040087</v>
      </c>
      <c r="U8" s="456">
        <f t="shared" si="0"/>
        <v>0</v>
      </c>
      <c r="V8" s="455">
        <f>IF(J8=0,0,(S8-J8)/J8)*100</f>
        <v>5.16321594040087</v>
      </c>
    </row>
    <row r="9" spans="1:22" ht="23.25">
      <c r="A9" s="26">
        <v>4</v>
      </c>
      <c r="B9" s="122" t="s">
        <v>290</v>
      </c>
      <c r="C9" s="428">
        <v>133989280.13565306</v>
      </c>
      <c r="D9" s="457">
        <v>0</v>
      </c>
      <c r="E9" s="428">
        <v>8508696.037988748</v>
      </c>
      <c r="F9" s="428">
        <v>33451444.144363012</v>
      </c>
      <c r="G9" s="405">
        <f aca="true" t="shared" si="1" ref="G9:G51">SUM(C9:F9)</f>
        <v>175949420.31800482</v>
      </c>
      <c r="H9" s="306">
        <v>5</v>
      </c>
      <c r="I9" s="309" t="s">
        <v>12</v>
      </c>
      <c r="J9" s="419">
        <f aca="true" t="shared" si="2" ref="J9:J51">G9/H9</f>
        <v>35189884.063600965</v>
      </c>
      <c r="K9" s="510" t="str">
        <f>+'ต.5'!B9</f>
        <v>จัดทำและเผยแพร่สารสนเทศด้านเศรษฐกิจการเกษตร</v>
      </c>
      <c r="L9" s="446">
        <f>+'ต.5'!C9</f>
        <v>61204329.19564395</v>
      </c>
      <c r="M9" s="446">
        <f>+'ต.5'!D9</f>
        <v>0</v>
      </c>
      <c r="N9" s="446">
        <f>+'ต.5'!E9</f>
        <v>4001732.3304821383</v>
      </c>
      <c r="O9" s="446">
        <f>+'ต.5'!F9</f>
        <v>24948317.991413012</v>
      </c>
      <c r="P9" s="405">
        <f aca="true" t="shared" si="3" ref="P9:P51">SUM(L9:O9)</f>
        <v>90154379.5175391</v>
      </c>
      <c r="Q9" s="316">
        <f>+'ต.5'!H9</f>
        <v>5</v>
      </c>
      <c r="R9" s="316" t="str">
        <f>+'ต.5'!I9</f>
        <v>เรื่อง</v>
      </c>
      <c r="S9" s="403">
        <f aca="true" t="shared" si="4" ref="S9:S47">P9/Q9</f>
        <v>18030875.90350782</v>
      </c>
      <c r="T9" s="455">
        <f t="shared" si="0"/>
        <v>-48.76119548754566</v>
      </c>
      <c r="U9" s="456">
        <f t="shared" si="0"/>
        <v>0</v>
      </c>
      <c r="V9" s="455">
        <f aca="true" t="shared" si="5" ref="V9:V47">IF(J9=0,0,(S9-J9)/J9)*100</f>
        <v>-48.76119548754566</v>
      </c>
    </row>
    <row r="10" spans="1:22" ht="42">
      <c r="A10" s="26">
        <v>5</v>
      </c>
      <c r="B10" s="122" t="s">
        <v>505</v>
      </c>
      <c r="C10" s="428">
        <v>74640182.60385513</v>
      </c>
      <c r="D10" s="457">
        <v>0</v>
      </c>
      <c r="E10" s="428">
        <v>4639891.7677630605</v>
      </c>
      <c r="F10" s="428">
        <v>5379463.411132243</v>
      </c>
      <c r="G10" s="405">
        <f t="shared" si="1"/>
        <v>84659537.78275044</v>
      </c>
      <c r="H10" s="306">
        <v>5</v>
      </c>
      <c r="I10" s="309" t="s">
        <v>12</v>
      </c>
      <c r="J10" s="419">
        <f t="shared" si="2"/>
        <v>16931907.55655009</v>
      </c>
      <c r="K10" s="314" t="str">
        <f>+'ต.5'!B10</f>
        <v>ดำเนินงานบริหารจัดการด้านเศรษฐกิจการเกษตรระดับภูมิภาค</v>
      </c>
      <c r="L10" s="446">
        <f>+'ต.5'!C10</f>
        <v>72445063.24396555</v>
      </c>
      <c r="M10" s="446">
        <f>+'ต.5'!D10</f>
        <v>0</v>
      </c>
      <c r="N10" s="446">
        <f>+'ต.5'!E10</f>
        <v>4805926.105666832</v>
      </c>
      <c r="O10" s="446">
        <f>+'ต.5'!F10</f>
        <v>8706087.145881644</v>
      </c>
      <c r="P10" s="405">
        <f t="shared" si="3"/>
        <v>85957076.49551402</v>
      </c>
      <c r="Q10" s="316">
        <f>+'ต.5'!H10</f>
        <v>5</v>
      </c>
      <c r="R10" s="316" t="str">
        <f>+'ต.5'!I10</f>
        <v>เรื่อง</v>
      </c>
      <c r="S10" s="403">
        <f t="shared" si="4"/>
        <v>17191415.299102806</v>
      </c>
      <c r="T10" s="455">
        <f t="shared" si="0"/>
        <v>1.532655087360935</v>
      </c>
      <c r="U10" s="456">
        <f t="shared" si="0"/>
        <v>0</v>
      </c>
      <c r="V10" s="455">
        <f t="shared" si="5"/>
        <v>1.5326550873609395</v>
      </c>
    </row>
    <row r="11" spans="1:22" ht="42">
      <c r="A11" s="26">
        <v>6</v>
      </c>
      <c r="B11" s="122" t="s">
        <v>289</v>
      </c>
      <c r="C11" s="428">
        <v>39100961.718740925</v>
      </c>
      <c r="D11" s="457">
        <v>0</v>
      </c>
      <c r="E11" s="428">
        <v>2467704.6229584264</v>
      </c>
      <c r="F11" s="428">
        <v>4063404.28724397</v>
      </c>
      <c r="G11" s="405">
        <f t="shared" si="1"/>
        <v>45632070.628943324</v>
      </c>
      <c r="H11" s="306">
        <v>32</v>
      </c>
      <c r="I11" s="309" t="s">
        <v>12</v>
      </c>
      <c r="J11" s="420">
        <f t="shared" si="2"/>
        <v>1426002.2071544789</v>
      </c>
      <c r="K11" s="314" t="str">
        <f>+'ต.5'!B8</f>
        <v>การติดตามประเมินผลการดำเนินงานของกระทรวงเกษตรและสหกรณ์ </v>
      </c>
      <c r="L11" s="509">
        <f>+'ต.5'!C8</f>
        <v>36644232.90412407</v>
      </c>
      <c r="M11" s="446">
        <f>+'ต.5'!D8</f>
        <v>0</v>
      </c>
      <c r="N11" s="446">
        <f>+'ต.5'!E8</f>
        <v>2678545.8695102753</v>
      </c>
      <c r="O11" s="446">
        <f>+'ต.5'!F8</f>
        <v>5157115.6777010895</v>
      </c>
      <c r="P11" s="405">
        <f t="shared" si="3"/>
        <v>44479894.451335445</v>
      </c>
      <c r="Q11" s="316">
        <f>+'ต.5'!H8</f>
        <v>34</v>
      </c>
      <c r="R11" s="316" t="str">
        <f>+'ต.5'!I8</f>
        <v>เรื่อง</v>
      </c>
      <c r="S11" s="403">
        <f t="shared" si="4"/>
        <v>1308232.18974516</v>
      </c>
      <c r="T11" s="455">
        <f t="shared" si="0"/>
        <v>-2.5249263549243404</v>
      </c>
      <c r="U11" s="456">
        <f t="shared" si="0"/>
        <v>6.25</v>
      </c>
      <c r="V11" s="455">
        <f t="shared" si="5"/>
        <v>-8.258754216399385</v>
      </c>
    </row>
    <row r="12" spans="1:22" ht="63">
      <c r="A12" s="26">
        <v>7</v>
      </c>
      <c r="B12" s="122" t="s">
        <v>161</v>
      </c>
      <c r="C12" s="428">
        <v>19526559.898431465</v>
      </c>
      <c r="D12" s="457">
        <v>0</v>
      </c>
      <c r="E12" s="428">
        <v>1252762.9528444163</v>
      </c>
      <c r="F12" s="428">
        <v>2067748.8973729874</v>
      </c>
      <c r="G12" s="405">
        <f t="shared" si="1"/>
        <v>22847071.748648867</v>
      </c>
      <c r="H12" s="306">
        <v>1</v>
      </c>
      <c r="I12" s="309" t="s">
        <v>12</v>
      </c>
      <c r="J12" s="410">
        <f t="shared" si="2"/>
        <v>22847071.748648867</v>
      </c>
      <c r="K12" s="406" t="str">
        <f>+'ต.5'!B11</f>
        <v>จัดทำและพัฒนาข้อมูลด้านเศรษฐกิจการเกษตรและแผนบริหารจัดการสินค้าเกษตรที่เหมาะสมกับศักยภาพของพื้นที่</v>
      </c>
      <c r="L12" s="446">
        <f>+'ต.5'!C11</f>
        <v>25921303.290323015</v>
      </c>
      <c r="M12" s="446">
        <f>+'ต.5'!D11</f>
        <v>0</v>
      </c>
      <c r="N12" s="446">
        <f>+'ต.5'!E11</f>
        <v>1738341.5338943484</v>
      </c>
      <c r="O12" s="446">
        <f>+'ต.5'!F11</f>
        <v>3611593.7456152597</v>
      </c>
      <c r="P12" s="405">
        <f t="shared" si="3"/>
        <v>31271238.569832623</v>
      </c>
      <c r="Q12" s="316">
        <f>+'ต.5'!H11</f>
        <v>2</v>
      </c>
      <c r="R12" s="316" t="str">
        <f>+'ต.5'!I11</f>
        <v>เรื่อง</v>
      </c>
      <c r="S12" s="403">
        <f t="shared" si="4"/>
        <v>15635619.284916312</v>
      </c>
      <c r="T12" s="455">
        <f t="shared" si="0"/>
        <v>36.87197604078932</v>
      </c>
      <c r="U12" s="456">
        <f t="shared" si="0"/>
        <v>100</v>
      </c>
      <c r="V12" s="455">
        <f t="shared" si="5"/>
        <v>-31.56401197960534</v>
      </c>
    </row>
    <row r="13" spans="1:22" ht="23.25">
      <c r="A13" s="26">
        <v>8</v>
      </c>
      <c r="B13" s="122" t="s">
        <v>440</v>
      </c>
      <c r="C13" s="428">
        <v>10288061.069977123</v>
      </c>
      <c r="D13" s="457">
        <v>0</v>
      </c>
      <c r="E13" s="428">
        <v>642763.498948661</v>
      </c>
      <c r="F13" s="428">
        <v>849769.4600623042</v>
      </c>
      <c r="G13" s="405">
        <f t="shared" si="1"/>
        <v>11780594.02898809</v>
      </c>
      <c r="H13" s="306">
        <v>1</v>
      </c>
      <c r="I13" s="309" t="s">
        <v>12</v>
      </c>
      <c r="J13" s="410">
        <f t="shared" si="2"/>
        <v>11780594.02898809</v>
      </c>
      <c r="K13" s="406" t="str">
        <f>+'ต.5'!B12</f>
        <v>ศึกษา และติดตามระบบส่งเสริมการเกษตรแปลงใหญ่ </v>
      </c>
      <c r="L13" s="446">
        <f>+'ต.5'!C12</f>
        <v>9967584.199942991</v>
      </c>
      <c r="M13" s="446">
        <f>+'ต.5'!D12</f>
        <v>0</v>
      </c>
      <c r="N13" s="446">
        <f>+'ต.5'!E12</f>
        <v>682769.7097288477</v>
      </c>
      <c r="O13" s="446">
        <f>+'ต.5'!F12</f>
        <v>1263367.1952878968</v>
      </c>
      <c r="P13" s="405">
        <f t="shared" si="3"/>
        <v>11913721.104959736</v>
      </c>
      <c r="Q13" s="316">
        <f>+'ต.5'!H12</f>
        <v>1</v>
      </c>
      <c r="R13" s="316" t="str">
        <f>+'ต.5'!I12</f>
        <v>เรื่อง</v>
      </c>
      <c r="S13" s="403">
        <f t="shared" si="4"/>
        <v>11913721.104959736</v>
      </c>
      <c r="T13" s="455">
        <f t="shared" si="0"/>
        <v>1.1300540163260457</v>
      </c>
      <c r="U13" s="456">
        <f t="shared" si="0"/>
        <v>0</v>
      </c>
      <c r="V13" s="455">
        <f t="shared" si="5"/>
        <v>1.1300540163260457</v>
      </c>
    </row>
    <row r="14" spans="1:22" ht="23.25">
      <c r="A14" s="26">
        <v>9</v>
      </c>
      <c r="B14" s="122" t="s">
        <v>506</v>
      </c>
      <c r="C14" s="428">
        <v>4810196.4917056365</v>
      </c>
      <c r="D14" s="457">
        <v>0</v>
      </c>
      <c r="E14" s="428">
        <v>301400.53281024285</v>
      </c>
      <c r="F14" s="428">
        <v>662522.7223903167</v>
      </c>
      <c r="G14" s="405">
        <f t="shared" si="1"/>
        <v>5774119.746906196</v>
      </c>
      <c r="H14" s="306">
        <v>1</v>
      </c>
      <c r="I14" s="309" t="s">
        <v>12</v>
      </c>
      <c r="J14" s="410">
        <f t="shared" si="2"/>
        <v>5774119.746906196</v>
      </c>
      <c r="K14" s="511"/>
      <c r="L14" s="446"/>
      <c r="M14" s="448"/>
      <c r="N14" s="446"/>
      <c r="O14" s="446"/>
      <c r="P14" s="405">
        <f t="shared" si="3"/>
        <v>0</v>
      </c>
      <c r="Q14" s="306"/>
      <c r="R14" s="335"/>
      <c r="S14" s="403" t="e">
        <f t="shared" si="4"/>
        <v>#DIV/0!</v>
      </c>
      <c r="T14" s="455">
        <f t="shared" si="0"/>
        <v>-100</v>
      </c>
      <c r="U14" s="456">
        <f t="shared" si="0"/>
        <v>-100</v>
      </c>
      <c r="V14" s="455" t="e">
        <f t="shared" si="5"/>
        <v>#DIV/0!</v>
      </c>
    </row>
    <row r="15" spans="1:22" ht="42">
      <c r="A15" s="26">
        <v>10</v>
      </c>
      <c r="B15" s="122" t="s">
        <v>148</v>
      </c>
      <c r="C15" s="428">
        <v>14060068.648458546</v>
      </c>
      <c r="D15" s="457">
        <v>0</v>
      </c>
      <c r="E15" s="428">
        <v>1007539.7282358697</v>
      </c>
      <c r="F15" s="428">
        <v>1053069.3735736161</v>
      </c>
      <c r="G15" s="405">
        <f t="shared" si="1"/>
        <v>16120677.75026803</v>
      </c>
      <c r="H15" s="306">
        <v>1</v>
      </c>
      <c r="I15" s="309" t="s">
        <v>12</v>
      </c>
      <c r="J15" s="410">
        <f t="shared" si="2"/>
        <v>16120677.75026803</v>
      </c>
      <c r="K15" s="406" t="str">
        <f>+'ต.5'!B13</f>
        <v>ติดตามสถานการณ์สินค้าเกษตร ปัจจัยการผลิต และภาวะเศรษฐกิจสังคมครัวเรือนและสถาบันเกษตรกร</v>
      </c>
      <c r="L15" s="446">
        <f>+'ต.5'!C13</f>
        <v>13165045.51182689</v>
      </c>
      <c r="M15" s="446">
        <f>+'ต.5'!D13</f>
        <v>0</v>
      </c>
      <c r="N15" s="446">
        <f>+'ต.5'!E13</f>
        <v>1019408.8183228837</v>
      </c>
      <c r="O15" s="446">
        <f>+'ต.5'!F13</f>
        <v>1571093.851726019</v>
      </c>
      <c r="P15" s="405">
        <f t="shared" si="3"/>
        <v>15755548.181875793</v>
      </c>
      <c r="Q15" s="316">
        <f>+'ต.5'!H13</f>
        <v>11</v>
      </c>
      <c r="R15" s="316" t="str">
        <f>+'ต.5'!I13</f>
        <v>เรื่อง</v>
      </c>
      <c r="S15" s="403">
        <f t="shared" si="4"/>
        <v>1432322.5619887086</v>
      </c>
      <c r="T15" s="455">
        <f t="shared" si="0"/>
        <v>-2.2649765354075564</v>
      </c>
      <c r="U15" s="456">
        <f t="shared" si="0"/>
        <v>1000</v>
      </c>
      <c r="V15" s="455">
        <f t="shared" si="5"/>
        <v>-91.11499786685525</v>
      </c>
    </row>
    <row r="16" spans="1:22" ht="23.25">
      <c r="A16" s="26">
        <v>11</v>
      </c>
      <c r="B16" s="122" t="s">
        <v>441</v>
      </c>
      <c r="C16" s="428">
        <v>16614728.90120303</v>
      </c>
      <c r="D16" s="457">
        <v>0</v>
      </c>
      <c r="E16" s="428">
        <v>1083036.9523317534</v>
      </c>
      <c r="F16" s="428">
        <v>1114959.4186439023</v>
      </c>
      <c r="G16" s="405">
        <f t="shared" si="1"/>
        <v>18812725.272178687</v>
      </c>
      <c r="H16" s="306">
        <v>4</v>
      </c>
      <c r="I16" s="309" t="s">
        <v>13</v>
      </c>
      <c r="J16" s="410">
        <f t="shared" si="2"/>
        <v>4703181.318044672</v>
      </c>
      <c r="K16" s="406" t="str">
        <f>+'ต.5'!B16</f>
        <v>การจัดทำภาวะเศรษฐกิจการเกษตรระดับภูมิภาค </v>
      </c>
      <c r="L16" s="446">
        <f>+'ต.5'!C16</f>
        <v>14461561.235851657</v>
      </c>
      <c r="M16" s="446">
        <f>+'ต.5'!D16</f>
        <v>0</v>
      </c>
      <c r="N16" s="446">
        <f>+'ต.5'!E16</f>
        <v>1009913.0593835756</v>
      </c>
      <c r="O16" s="446">
        <f>+'ต.5'!F16</f>
        <v>1698372.4343773709</v>
      </c>
      <c r="P16" s="405">
        <f t="shared" si="3"/>
        <v>17169846.729612604</v>
      </c>
      <c r="Q16" s="316">
        <f>+'ต.5'!H16</f>
        <v>4</v>
      </c>
      <c r="R16" s="316" t="str">
        <f>+'ต.5'!I16</f>
        <v>ครั้ง</v>
      </c>
      <c r="S16" s="403">
        <f t="shared" si="4"/>
        <v>4292461.682403151</v>
      </c>
      <c r="T16" s="455">
        <f t="shared" si="0"/>
        <v>-8.732804624514792</v>
      </c>
      <c r="U16" s="456">
        <f t="shared" si="0"/>
        <v>0</v>
      </c>
      <c r="V16" s="455">
        <f t="shared" si="5"/>
        <v>-8.732804624514792</v>
      </c>
    </row>
    <row r="17" spans="1:22" ht="42">
      <c r="A17" s="26">
        <v>12</v>
      </c>
      <c r="B17" s="122" t="s">
        <v>442</v>
      </c>
      <c r="C17" s="428">
        <v>3871401.4507911094</v>
      </c>
      <c r="D17" s="457">
        <v>0</v>
      </c>
      <c r="E17" s="428">
        <v>257395.6868337739</v>
      </c>
      <c r="F17" s="428">
        <v>251520.62330593378</v>
      </c>
      <c r="G17" s="405">
        <f t="shared" si="1"/>
        <v>4380317.760930817</v>
      </c>
      <c r="H17" s="306">
        <v>1</v>
      </c>
      <c r="I17" s="309" t="s">
        <v>12</v>
      </c>
      <c r="J17" s="410">
        <f t="shared" si="2"/>
        <v>4380317.760930817</v>
      </c>
      <c r="K17" s="406" t="str">
        <f>+'ต.5'!B19</f>
        <v>ขับเคลื่อนการดำเนินงานโครงการพัฒนาเกษตรอินทรีย์ในระดับพื้นที่ </v>
      </c>
      <c r="L17" s="446">
        <f>+'ต.5'!C19</f>
        <v>10092906.635472754</v>
      </c>
      <c r="M17" s="446">
        <f>+'ต.5'!D19</f>
        <v>0</v>
      </c>
      <c r="N17" s="446">
        <f>+'ต.5'!E19</f>
        <v>686372.808553666</v>
      </c>
      <c r="O17" s="446">
        <f>+'ต.5'!F19</f>
        <v>1199756.1265479925</v>
      </c>
      <c r="P17" s="405">
        <f t="shared" si="3"/>
        <v>11979035.570574412</v>
      </c>
      <c r="Q17" s="316">
        <f>+'ต.5'!H19</f>
        <v>2</v>
      </c>
      <c r="R17" s="316" t="str">
        <f>+'ต.5'!I19</f>
        <v>เรื่อง</v>
      </c>
      <c r="S17" s="403">
        <f t="shared" si="4"/>
        <v>5989517.785287206</v>
      </c>
      <c r="T17" s="455">
        <f t="shared" si="0"/>
        <v>173.47412275471243</v>
      </c>
      <c r="U17" s="456">
        <f t="shared" si="0"/>
        <v>100</v>
      </c>
      <c r="V17" s="455">
        <f t="shared" si="5"/>
        <v>36.73706137735621</v>
      </c>
    </row>
    <row r="18" spans="1:22" ht="23.25">
      <c r="A18" s="26">
        <v>13</v>
      </c>
      <c r="B18" s="122" t="s">
        <v>443</v>
      </c>
      <c r="C18" s="428">
        <v>4585320.378551971</v>
      </c>
      <c r="D18" s="457">
        <v>0</v>
      </c>
      <c r="E18" s="428">
        <v>304360.97628477257</v>
      </c>
      <c r="F18" s="428">
        <v>425664.4867690752</v>
      </c>
      <c r="G18" s="405">
        <f t="shared" si="1"/>
        <v>5315345.841605819</v>
      </c>
      <c r="H18" s="306">
        <v>2</v>
      </c>
      <c r="I18" s="309" t="s">
        <v>12</v>
      </c>
      <c r="J18" s="410">
        <f t="shared" si="2"/>
        <v>2657672.9208029094</v>
      </c>
      <c r="K18" s="511"/>
      <c r="L18" s="446"/>
      <c r="M18" s="448"/>
      <c r="N18" s="446"/>
      <c r="O18" s="446"/>
      <c r="P18" s="405">
        <f t="shared" si="3"/>
        <v>0</v>
      </c>
      <c r="Q18" s="306"/>
      <c r="R18" s="335"/>
      <c r="S18" s="403" t="e">
        <f t="shared" si="4"/>
        <v>#DIV/0!</v>
      </c>
      <c r="T18" s="455">
        <f t="shared" si="0"/>
        <v>-100</v>
      </c>
      <c r="U18" s="456">
        <f t="shared" si="0"/>
        <v>-100</v>
      </c>
      <c r="V18" s="455" t="e">
        <f t="shared" si="5"/>
        <v>#DIV/0!</v>
      </c>
    </row>
    <row r="19" spans="1:22" ht="23.25">
      <c r="A19" s="26">
        <v>14</v>
      </c>
      <c r="B19" s="122" t="s">
        <v>432</v>
      </c>
      <c r="C19" s="428">
        <v>1766719.3745875938</v>
      </c>
      <c r="D19" s="457">
        <v>0</v>
      </c>
      <c r="E19" s="428">
        <v>114840.31183446458</v>
      </c>
      <c r="F19" s="428">
        <v>792262.4610319529</v>
      </c>
      <c r="G19" s="405">
        <f t="shared" si="1"/>
        <v>2673822.1474540113</v>
      </c>
      <c r="H19" s="306">
        <v>1</v>
      </c>
      <c r="I19" s="309" t="s">
        <v>12</v>
      </c>
      <c r="J19" s="410">
        <f t="shared" si="2"/>
        <v>2673822.1474540113</v>
      </c>
      <c r="K19" s="511"/>
      <c r="L19" s="446"/>
      <c r="M19" s="448"/>
      <c r="N19" s="446"/>
      <c r="O19" s="446"/>
      <c r="P19" s="405">
        <f t="shared" si="3"/>
        <v>0</v>
      </c>
      <c r="Q19" s="306"/>
      <c r="R19" s="335"/>
      <c r="S19" s="403" t="e">
        <f t="shared" si="4"/>
        <v>#DIV/0!</v>
      </c>
      <c r="T19" s="455">
        <f t="shared" si="0"/>
        <v>-100</v>
      </c>
      <c r="U19" s="456">
        <f t="shared" si="0"/>
        <v>-100</v>
      </c>
      <c r="V19" s="455" t="e">
        <f t="shared" si="5"/>
        <v>#DIV/0!</v>
      </c>
    </row>
    <row r="20" spans="1:22" ht="23.25">
      <c r="A20" s="26">
        <v>15</v>
      </c>
      <c r="B20" s="122" t="s">
        <v>446</v>
      </c>
      <c r="C20" s="428">
        <v>15320600.042556657</v>
      </c>
      <c r="D20" s="457">
        <v>0</v>
      </c>
      <c r="E20" s="428">
        <v>964141.4659316079</v>
      </c>
      <c r="F20" s="428">
        <v>2663449.9918018025</v>
      </c>
      <c r="G20" s="405">
        <f t="shared" si="1"/>
        <v>18948191.500290066</v>
      </c>
      <c r="H20" s="306">
        <v>1</v>
      </c>
      <c r="I20" s="309" t="s">
        <v>12</v>
      </c>
      <c r="J20" s="410">
        <f t="shared" si="2"/>
        <v>18948191.500290066</v>
      </c>
      <c r="K20" s="511"/>
      <c r="L20" s="446"/>
      <c r="M20" s="448"/>
      <c r="N20" s="446"/>
      <c r="O20" s="446"/>
      <c r="P20" s="405">
        <f t="shared" si="3"/>
        <v>0</v>
      </c>
      <c r="Q20" s="306"/>
      <c r="R20" s="335"/>
      <c r="S20" s="403" t="e">
        <f t="shared" si="4"/>
        <v>#DIV/0!</v>
      </c>
      <c r="T20" s="455">
        <f t="shared" si="0"/>
        <v>-100</v>
      </c>
      <c r="U20" s="456">
        <f t="shared" si="0"/>
        <v>-100</v>
      </c>
      <c r="V20" s="455" t="e">
        <f t="shared" si="5"/>
        <v>#DIV/0!</v>
      </c>
    </row>
    <row r="21" spans="1:22" ht="42">
      <c r="A21" s="26">
        <v>16</v>
      </c>
      <c r="B21" s="122" t="s">
        <v>507</v>
      </c>
      <c r="C21" s="428">
        <v>1325039.5309406952</v>
      </c>
      <c r="D21" s="457">
        <v>0</v>
      </c>
      <c r="E21" s="428">
        <v>86130.23387584843</v>
      </c>
      <c r="F21" s="428">
        <v>594196.8457739647</v>
      </c>
      <c r="G21" s="405">
        <f t="shared" si="1"/>
        <v>2005366.6105905082</v>
      </c>
      <c r="H21" s="306">
        <v>1</v>
      </c>
      <c r="I21" s="309" t="s">
        <v>12</v>
      </c>
      <c r="J21" s="410">
        <f t="shared" si="2"/>
        <v>2005366.6105905082</v>
      </c>
      <c r="K21" s="511"/>
      <c r="L21" s="446"/>
      <c r="M21" s="448"/>
      <c r="N21" s="446"/>
      <c r="O21" s="446"/>
      <c r="P21" s="405">
        <f t="shared" si="3"/>
        <v>0</v>
      </c>
      <c r="Q21" s="306"/>
      <c r="R21" s="335"/>
      <c r="S21" s="403" t="e">
        <f t="shared" si="4"/>
        <v>#DIV/0!</v>
      </c>
      <c r="T21" s="455">
        <f t="shared" si="0"/>
        <v>-100</v>
      </c>
      <c r="U21" s="456">
        <f t="shared" si="0"/>
        <v>-100</v>
      </c>
      <c r="V21" s="455" t="e">
        <f t="shared" si="5"/>
        <v>#DIV/0!</v>
      </c>
    </row>
    <row r="22" spans="1:22" ht="23.25">
      <c r="A22" s="26">
        <v>17</v>
      </c>
      <c r="B22" s="122" t="s">
        <v>508</v>
      </c>
      <c r="C22" s="428">
        <v>157326.2722286504</v>
      </c>
      <c r="D22" s="457">
        <v>0</v>
      </c>
      <c r="E22" s="428">
        <v>73499.10518540922</v>
      </c>
      <c r="F22" s="428">
        <v>15778.762303762516</v>
      </c>
      <c r="G22" s="405">
        <f t="shared" si="1"/>
        <v>246604.13971782214</v>
      </c>
      <c r="H22" s="306">
        <v>2</v>
      </c>
      <c r="I22" s="309" t="s">
        <v>12</v>
      </c>
      <c r="J22" s="410">
        <f t="shared" si="2"/>
        <v>123302.06985891107</v>
      </c>
      <c r="K22" s="406" t="str">
        <f>+'ต.5'!B21</f>
        <v>พัฒนาระบบเตือนภัยเศรษฐกิจการเกษตร</v>
      </c>
      <c r="L22" s="446">
        <f>+'ต.5'!C21</f>
        <v>258922.1833565451</v>
      </c>
      <c r="M22" s="446">
        <f>+'ต.5'!D21</f>
        <v>0</v>
      </c>
      <c r="N22" s="446">
        <f>+'ต.5'!E21</f>
        <v>138408.53903279046</v>
      </c>
      <c r="O22" s="446">
        <f>+'ต.5'!F21</f>
        <v>103003.32865666845</v>
      </c>
      <c r="P22" s="405">
        <f t="shared" si="3"/>
        <v>500334.05104600405</v>
      </c>
      <c r="Q22" s="316">
        <f>+'ต.5'!H21</f>
        <v>4</v>
      </c>
      <c r="R22" s="316" t="str">
        <f>+'ต.5'!I21</f>
        <v>เรื่อง</v>
      </c>
      <c r="S22" s="403">
        <f t="shared" si="4"/>
        <v>125083.51276150101</v>
      </c>
      <c r="T22" s="455">
        <f aca="true" t="shared" si="6" ref="T22:T33">IF(G22=0,0,(P22-G22)/G22)*100</f>
        <v>102.88955879593647</v>
      </c>
      <c r="U22" s="456">
        <f aca="true" t="shared" si="7" ref="U22:U33">IF(H22=0,0,(Q22-H22)/H22)*100</f>
        <v>100</v>
      </c>
      <c r="V22" s="455">
        <f t="shared" si="5"/>
        <v>1.4447793979682322</v>
      </c>
    </row>
    <row r="23" spans="1:22" ht="23.25">
      <c r="A23" s="26">
        <v>18</v>
      </c>
      <c r="B23" s="122" t="s">
        <v>509</v>
      </c>
      <c r="C23" s="428">
        <v>471978.8166859512</v>
      </c>
      <c r="D23" s="457">
        <v>0</v>
      </c>
      <c r="E23" s="428">
        <v>220497.31555622764</v>
      </c>
      <c r="F23" s="428">
        <v>47336.286911287534</v>
      </c>
      <c r="G23" s="405">
        <f t="shared" si="1"/>
        <v>739812.4191534664</v>
      </c>
      <c r="H23" s="306">
        <v>10</v>
      </c>
      <c r="I23" s="309" t="s">
        <v>12</v>
      </c>
      <c r="J23" s="410">
        <f t="shared" si="2"/>
        <v>73981.24191534663</v>
      </c>
      <c r="K23" s="511"/>
      <c r="L23" s="446"/>
      <c r="M23" s="448"/>
      <c r="N23" s="446"/>
      <c r="O23" s="446"/>
      <c r="P23" s="405">
        <f t="shared" si="3"/>
        <v>0</v>
      </c>
      <c r="Q23" s="306"/>
      <c r="R23" s="335"/>
      <c r="S23" s="403" t="e">
        <f t="shared" si="4"/>
        <v>#DIV/0!</v>
      </c>
      <c r="T23" s="455">
        <f t="shared" si="6"/>
        <v>-100</v>
      </c>
      <c r="U23" s="456">
        <f t="shared" si="7"/>
        <v>-100</v>
      </c>
      <c r="V23" s="455" t="e">
        <f t="shared" si="5"/>
        <v>#DIV/0!</v>
      </c>
    </row>
    <row r="24" spans="1:22" ht="42">
      <c r="A24" s="26">
        <v>19</v>
      </c>
      <c r="B24" s="122" t="s">
        <v>510</v>
      </c>
      <c r="C24" s="428">
        <v>8652868.459494535</v>
      </c>
      <c r="D24" s="457">
        <v>0</v>
      </c>
      <c r="E24" s="428">
        <v>537892.2147850116</v>
      </c>
      <c r="F24" s="428">
        <v>623629.0916682042</v>
      </c>
      <c r="G24" s="405">
        <f t="shared" si="1"/>
        <v>9814389.76594775</v>
      </c>
      <c r="H24" s="306">
        <v>1</v>
      </c>
      <c r="I24" s="309" t="s">
        <v>13</v>
      </c>
      <c r="J24" s="410">
        <f t="shared" si="2"/>
        <v>9814389.76594775</v>
      </c>
      <c r="K24" s="406" t="str">
        <f>+'ต.5'!B25</f>
        <v>จัดทำข้อมูลสารสนเทศเพื่อสนับสนุนการบริหารจัดการสินค้าเกษตรในระดับจังหวัด</v>
      </c>
      <c r="L24" s="446">
        <f>+'ต.5'!C25</f>
        <v>32366323.429655287</v>
      </c>
      <c r="M24" s="446">
        <f>+'ต.5'!D25</f>
        <v>0</v>
      </c>
      <c r="N24" s="446">
        <f>+'ต.5'!E25</f>
        <v>2143000.729379135</v>
      </c>
      <c r="O24" s="446">
        <f>+'ต.5'!F25</f>
        <v>5136475.990444642</v>
      </c>
      <c r="P24" s="405">
        <f t="shared" si="3"/>
        <v>39645800.14947906</v>
      </c>
      <c r="Q24" s="316">
        <f>+'ต.5'!H25</f>
        <v>76</v>
      </c>
      <c r="R24" s="316" t="str">
        <f>+'ต.5'!I25</f>
        <v>จังหวัด</v>
      </c>
      <c r="S24" s="403">
        <f t="shared" si="4"/>
        <v>521655.2651247245</v>
      </c>
      <c r="T24" s="455">
        <f t="shared" si="6"/>
        <v>303.9558352067401</v>
      </c>
      <c r="U24" s="456">
        <f t="shared" si="7"/>
        <v>7500</v>
      </c>
      <c r="V24" s="455">
        <f t="shared" si="5"/>
        <v>-94.68479164201658</v>
      </c>
    </row>
    <row r="25" spans="1:22" ht="42">
      <c r="A25" s="26">
        <v>20</v>
      </c>
      <c r="B25" s="122" t="s">
        <v>433</v>
      </c>
      <c r="C25" s="428">
        <v>8064571.453749865</v>
      </c>
      <c r="D25" s="457">
        <v>0</v>
      </c>
      <c r="E25" s="428">
        <v>501321.6392755491</v>
      </c>
      <c r="F25" s="428">
        <v>581229.3800533689</v>
      </c>
      <c r="G25" s="405">
        <f t="shared" si="1"/>
        <v>9147122.473078784</v>
      </c>
      <c r="H25" s="306">
        <v>12</v>
      </c>
      <c r="I25" s="309" t="s">
        <v>12</v>
      </c>
      <c r="J25" s="410">
        <f t="shared" si="2"/>
        <v>762260.2060898986</v>
      </c>
      <c r="K25" s="511"/>
      <c r="L25" s="446"/>
      <c r="M25" s="448"/>
      <c r="N25" s="446"/>
      <c r="O25" s="446"/>
      <c r="P25" s="405">
        <f t="shared" si="3"/>
        <v>0</v>
      </c>
      <c r="Q25" s="306"/>
      <c r="R25" s="335"/>
      <c r="S25" s="403" t="e">
        <f t="shared" si="4"/>
        <v>#DIV/0!</v>
      </c>
      <c r="T25" s="455">
        <f t="shared" si="6"/>
        <v>-100</v>
      </c>
      <c r="U25" s="456">
        <f t="shared" si="7"/>
        <v>-100</v>
      </c>
      <c r="V25" s="455" t="e">
        <f t="shared" si="5"/>
        <v>#DIV/0!</v>
      </c>
    </row>
    <row r="26" spans="1:22" ht="23.25">
      <c r="A26" s="26">
        <v>21</v>
      </c>
      <c r="B26" s="122" t="s">
        <v>447</v>
      </c>
      <c r="C26" s="428">
        <v>4285004.155804301</v>
      </c>
      <c r="D26" s="457">
        <v>0</v>
      </c>
      <c r="E26" s="428">
        <v>316578.64061260084</v>
      </c>
      <c r="F26" s="428">
        <v>226332.1293829768</v>
      </c>
      <c r="G26" s="405">
        <f t="shared" si="1"/>
        <v>4827914.925799878</v>
      </c>
      <c r="H26" s="306">
        <v>2</v>
      </c>
      <c r="I26" s="309" t="s">
        <v>12</v>
      </c>
      <c r="J26" s="410">
        <f t="shared" si="2"/>
        <v>2413957.462899939</v>
      </c>
      <c r="K26" s="511"/>
      <c r="L26" s="446"/>
      <c r="M26" s="448"/>
      <c r="N26" s="446"/>
      <c r="O26" s="446"/>
      <c r="P26" s="405">
        <f t="shared" si="3"/>
        <v>0</v>
      </c>
      <c r="Q26" s="306"/>
      <c r="R26" s="335"/>
      <c r="S26" s="403" t="e">
        <f t="shared" si="4"/>
        <v>#DIV/0!</v>
      </c>
      <c r="T26" s="455">
        <f t="shared" si="6"/>
        <v>-100</v>
      </c>
      <c r="U26" s="456">
        <f t="shared" si="7"/>
        <v>-100</v>
      </c>
      <c r="V26" s="455" t="e">
        <f t="shared" si="5"/>
        <v>#DIV/0!</v>
      </c>
    </row>
    <row r="27" spans="1:22" ht="23.25">
      <c r="A27" s="26">
        <v>22</v>
      </c>
      <c r="B27" s="122" t="s">
        <v>162</v>
      </c>
      <c r="C27" s="428">
        <v>11470447.029694714</v>
      </c>
      <c r="D27" s="457">
        <v>0</v>
      </c>
      <c r="E27" s="428">
        <v>717338.717138462</v>
      </c>
      <c r="F27" s="428">
        <v>971082.6037764092</v>
      </c>
      <c r="G27" s="405">
        <f t="shared" si="1"/>
        <v>13158868.350609584</v>
      </c>
      <c r="H27" s="306">
        <v>14</v>
      </c>
      <c r="I27" s="309" t="s">
        <v>12</v>
      </c>
      <c r="J27" s="410">
        <f t="shared" si="2"/>
        <v>939919.1679006845</v>
      </c>
      <c r="K27" s="406" t="str">
        <f>+'ต.5'!B36</f>
        <v>ติดตาม ประเมินผลการดำเนินงานโครงการพระราชดำริ </v>
      </c>
      <c r="L27" s="446">
        <f>+'ต.5'!C36</f>
        <v>10351622.961843224</v>
      </c>
      <c r="M27" s="446">
        <f>+'ต.5'!D36</f>
        <v>0</v>
      </c>
      <c r="N27" s="446">
        <f>+'ต.5'!E36</f>
        <v>715423.4526795386</v>
      </c>
      <c r="O27" s="446">
        <f>+'ต.5'!F36</f>
        <v>1331356.573759438</v>
      </c>
      <c r="P27" s="405">
        <f t="shared" si="3"/>
        <v>12398402.988282202</v>
      </c>
      <c r="Q27" s="316">
        <f>+'ต.5'!H36</f>
        <v>18</v>
      </c>
      <c r="R27" s="316" t="str">
        <f>+'ต.5'!I36</f>
        <v>เรื่อง</v>
      </c>
      <c r="S27" s="403">
        <f t="shared" si="4"/>
        <v>688800.1660156779</v>
      </c>
      <c r="T27" s="455">
        <f t="shared" si="6"/>
        <v>-5.779109130551895</v>
      </c>
      <c r="U27" s="456">
        <f t="shared" si="7"/>
        <v>28.57142857142857</v>
      </c>
      <c r="V27" s="455">
        <f t="shared" si="5"/>
        <v>-26.717084879318143</v>
      </c>
    </row>
    <row r="28" spans="1:22" ht="42">
      <c r="A28" s="26">
        <v>23</v>
      </c>
      <c r="B28" s="122" t="s">
        <v>448</v>
      </c>
      <c r="C28" s="428">
        <v>25350520.328967284</v>
      </c>
      <c r="D28" s="457">
        <v>0</v>
      </c>
      <c r="E28" s="428">
        <v>1581427.9137575265</v>
      </c>
      <c r="F28" s="428">
        <v>2510041.0951688224</v>
      </c>
      <c r="G28" s="405">
        <f t="shared" si="1"/>
        <v>29441989.33789363</v>
      </c>
      <c r="H28" s="306">
        <v>882</v>
      </c>
      <c r="I28" s="309" t="s">
        <v>136</v>
      </c>
      <c r="J28" s="410">
        <f t="shared" si="2"/>
        <v>33380.94029239641</v>
      </c>
      <c r="K28" s="406" t="str">
        <f>+'ต.5'!B37</f>
        <v>พัฒนาศักยภาพเศรษฐกิจการเกษตรอาสาประจำศูนย์เรียนรู้การเพิ่มประสิทธิภาพการผลิตสินค้าเกษตร </v>
      </c>
      <c r="L28" s="446">
        <f>+'ต.5'!C37</f>
        <v>22605863.88842417</v>
      </c>
      <c r="M28" s="446">
        <f>+'ต.5'!D37</f>
        <v>0</v>
      </c>
      <c r="N28" s="446">
        <f>+'ต.5'!E37</f>
        <v>1501495.5604764228</v>
      </c>
      <c r="O28" s="446">
        <f>+'ต.5'!F37</f>
        <v>3251256.9466649597</v>
      </c>
      <c r="P28" s="405">
        <f t="shared" si="3"/>
        <v>27358616.39556555</v>
      </c>
      <c r="Q28" s="316">
        <f>+'ต.5'!H37</f>
        <v>1010</v>
      </c>
      <c r="R28" s="316" t="str">
        <f>+'ต.5'!I37</f>
        <v>ราย</v>
      </c>
      <c r="S28" s="403">
        <f t="shared" si="4"/>
        <v>27087.739005510448</v>
      </c>
      <c r="T28" s="455">
        <f t="shared" si="6"/>
        <v>-7.076196239384725</v>
      </c>
      <c r="U28" s="456">
        <f t="shared" si="7"/>
        <v>14.512471655328799</v>
      </c>
      <c r="V28" s="455">
        <f t="shared" si="5"/>
        <v>-18.852678300135963</v>
      </c>
    </row>
    <row r="29" spans="1:22" ht="42">
      <c r="A29" s="26">
        <v>24</v>
      </c>
      <c r="B29" s="122" t="s">
        <v>449</v>
      </c>
      <c r="C29" s="428">
        <v>6817333.845416343</v>
      </c>
      <c r="D29" s="457">
        <v>0</v>
      </c>
      <c r="E29" s="428">
        <v>445895.12625590485</v>
      </c>
      <c r="F29" s="428">
        <v>644321.1291516636</v>
      </c>
      <c r="G29" s="405">
        <f t="shared" si="1"/>
        <v>7907550.100823912</v>
      </c>
      <c r="H29" s="306">
        <v>2</v>
      </c>
      <c r="I29" s="309" t="s">
        <v>12</v>
      </c>
      <c r="J29" s="410">
        <f t="shared" si="2"/>
        <v>3953775.050411956</v>
      </c>
      <c r="K29" s="406" t="str">
        <f>+'ต.5'!B39</f>
        <v>ติดตามผลโครงการภายใต้แผนงานบูรณาการพัฒนาและส่งเสริมเศรษฐกิจฐานราก</v>
      </c>
      <c r="L29" s="512">
        <f>+'ต.5'!C39</f>
        <v>5300007.795925363</v>
      </c>
      <c r="M29" s="512">
        <f>+'ต.5'!D39</f>
        <v>0</v>
      </c>
      <c r="N29" s="512">
        <f>+'ต.5'!E39</f>
        <v>397125.28126541106</v>
      </c>
      <c r="O29" s="512">
        <f>+'ต.5'!F39</f>
        <v>711119.4436020637</v>
      </c>
      <c r="P29" s="405">
        <f t="shared" si="3"/>
        <v>6408252.520792837</v>
      </c>
      <c r="Q29" s="316">
        <f>+'ต.5'!H39</f>
        <v>2</v>
      </c>
      <c r="R29" s="316" t="str">
        <f>+'ต.5'!I39</f>
        <v>เรื่อง</v>
      </c>
      <c r="S29" s="403">
        <f t="shared" si="4"/>
        <v>3204126.2603964186</v>
      </c>
      <c r="T29" s="455">
        <f t="shared" si="6"/>
        <v>-18.960329822948047</v>
      </c>
      <c r="U29" s="456">
        <f t="shared" si="7"/>
        <v>0</v>
      </c>
      <c r="V29" s="455">
        <f t="shared" si="5"/>
        <v>-18.960329822948047</v>
      </c>
    </row>
    <row r="30" spans="1:22" ht="23.25">
      <c r="A30" s="411"/>
      <c r="B30" s="411"/>
      <c r="C30" s="428"/>
      <c r="D30" s="457"/>
      <c r="E30" s="428"/>
      <c r="F30" s="428"/>
      <c r="G30" s="405">
        <f t="shared" si="1"/>
        <v>0</v>
      </c>
      <c r="H30" s="415"/>
      <c r="I30" s="309"/>
      <c r="J30" s="410" t="e">
        <f t="shared" si="2"/>
        <v>#DIV/0!</v>
      </c>
      <c r="K30" s="406" t="str">
        <f>+'ต.5'!B14</f>
        <v>จัดทำแผนปฏิบัติการด้านการเกษตร</v>
      </c>
      <c r="L30" s="446">
        <f>+'ต.5'!C14</f>
        <v>1577101.623605596</v>
      </c>
      <c r="M30" s="446">
        <f>+'ต.5'!D14</f>
        <v>0</v>
      </c>
      <c r="N30" s="446">
        <f>+'ต.5'!E14</f>
        <v>129853.85763546004</v>
      </c>
      <c r="O30" s="446">
        <f>+'ต.5'!F14</f>
        <v>169789.4823246452</v>
      </c>
      <c r="P30" s="405">
        <f t="shared" si="3"/>
        <v>1876744.9635657012</v>
      </c>
      <c r="Q30" s="316">
        <f>+'ต.5'!H14</f>
        <v>1</v>
      </c>
      <c r="R30" s="316" t="str">
        <f>+'ต.5'!I14</f>
        <v>เรื่อง</v>
      </c>
      <c r="S30" s="403">
        <f t="shared" si="4"/>
        <v>1876744.9635657012</v>
      </c>
      <c r="T30" s="455">
        <f t="shared" si="6"/>
        <v>0</v>
      </c>
      <c r="U30" s="456">
        <f t="shared" si="7"/>
        <v>0</v>
      </c>
      <c r="V30" s="455" t="e">
        <f t="shared" si="5"/>
        <v>#DIV/0!</v>
      </c>
    </row>
    <row r="31" spans="1:22" ht="42">
      <c r="A31" s="411"/>
      <c r="B31" s="411"/>
      <c r="C31" s="428"/>
      <c r="D31" s="457"/>
      <c r="E31" s="428"/>
      <c r="F31" s="428"/>
      <c r="G31" s="405">
        <f t="shared" si="1"/>
        <v>0</v>
      </c>
      <c r="H31" s="415"/>
      <c r="I31" s="309"/>
      <c r="J31" s="410" t="e">
        <f t="shared" si="2"/>
        <v>#DIV/0!</v>
      </c>
      <c r="K31" s="406" t="str">
        <f>+'ต.5'!B15</f>
        <v>จัดทำและพัฒนาระบบฐานข้อมูลสารสนเทศต้นทุนการผลิตและผลตอบแทนในสินค้าเกษตรที่สำคัญ</v>
      </c>
      <c r="L31" s="446">
        <f>+'ต.5'!C15</f>
        <v>14386413.010480385</v>
      </c>
      <c r="M31" s="446">
        <f>+'ต.5'!D15</f>
        <v>0</v>
      </c>
      <c r="N31" s="446">
        <f>+'ต.5'!E15</f>
        <v>953591.1909704893</v>
      </c>
      <c r="O31" s="446">
        <f>+'ต.5'!F15</f>
        <v>1965789.457204535</v>
      </c>
      <c r="P31" s="405">
        <f t="shared" si="3"/>
        <v>17305793.65865541</v>
      </c>
      <c r="Q31" s="316">
        <f>+'ต.5'!H15</f>
        <v>1</v>
      </c>
      <c r="R31" s="316" t="str">
        <f>+'ต.5'!I15</f>
        <v>เรื่อง</v>
      </c>
      <c r="S31" s="403">
        <f t="shared" si="4"/>
        <v>17305793.65865541</v>
      </c>
      <c r="T31" s="455">
        <f t="shared" si="6"/>
        <v>0</v>
      </c>
      <c r="U31" s="456">
        <f t="shared" si="7"/>
        <v>0</v>
      </c>
      <c r="V31" s="455" t="e">
        <f t="shared" si="5"/>
        <v>#DIV/0!</v>
      </c>
    </row>
    <row r="32" spans="1:22" ht="42">
      <c r="A32" s="411"/>
      <c r="B32" s="411"/>
      <c r="C32" s="428"/>
      <c r="D32" s="457"/>
      <c r="E32" s="428"/>
      <c r="F32" s="428"/>
      <c r="G32" s="405">
        <f t="shared" si="1"/>
        <v>0</v>
      </c>
      <c r="H32" s="415"/>
      <c r="I32" s="309"/>
      <c r="J32" s="410" t="e">
        <f t="shared" si="2"/>
        <v>#DIV/0!</v>
      </c>
      <c r="K32" s="406" t="str">
        <f>+'ต.5'!B17</f>
        <v>ติดตามประเมินผลการดำเนินงานโครงการพัฒนาเกษตรอินทรีย์</v>
      </c>
      <c r="L32" s="446">
        <f>+'ต.5'!C17</f>
        <v>2655379.19595102</v>
      </c>
      <c r="M32" s="446">
        <f>+'ต.5'!D17</f>
        <v>0</v>
      </c>
      <c r="N32" s="446">
        <f>+'ต.5'!E17</f>
        <v>194097.5267761069</v>
      </c>
      <c r="O32" s="446">
        <f>+'ต.5'!F17</f>
        <v>373704.034616021</v>
      </c>
      <c r="P32" s="405">
        <f t="shared" si="3"/>
        <v>3223180.757343148</v>
      </c>
      <c r="Q32" s="316">
        <f>+'ต.5'!H17</f>
        <v>1</v>
      </c>
      <c r="R32" s="316" t="str">
        <f>+'ต.5'!I17</f>
        <v>เรื่อง</v>
      </c>
      <c r="S32" s="403">
        <f t="shared" si="4"/>
        <v>3223180.757343148</v>
      </c>
      <c r="T32" s="455">
        <f t="shared" si="6"/>
        <v>0</v>
      </c>
      <c r="U32" s="456">
        <f t="shared" si="7"/>
        <v>0</v>
      </c>
      <c r="V32" s="455" t="e">
        <f t="shared" si="5"/>
        <v>#DIV/0!</v>
      </c>
    </row>
    <row r="33" spans="1:22" ht="23.25">
      <c r="A33" s="411"/>
      <c r="B33" s="411"/>
      <c r="C33" s="428"/>
      <c r="D33" s="457"/>
      <c r="E33" s="428"/>
      <c r="F33" s="428"/>
      <c r="G33" s="405">
        <f t="shared" si="1"/>
        <v>0</v>
      </c>
      <c r="H33" s="415"/>
      <c r="I33" s="309"/>
      <c r="J33" s="410" t="e">
        <f t="shared" si="2"/>
        <v>#DIV/0!</v>
      </c>
      <c r="K33" s="406" t="str">
        <f>+'ต.5'!B18</f>
        <v>ติดตามประเมินผลโครงการส่งเสริมเกษตรทฤษฎีใหม่</v>
      </c>
      <c r="L33" s="446">
        <f>+'ต.5'!C18</f>
        <v>12511070.697006658</v>
      </c>
      <c r="M33" s="446">
        <f>+'ต.5'!D18</f>
        <v>0</v>
      </c>
      <c r="N33" s="446">
        <f>+'ต.5'!E18</f>
        <v>833559.2357775058</v>
      </c>
      <c r="O33" s="446">
        <f>+'ต.5'!F18</f>
        <v>1514436.9652125244</v>
      </c>
      <c r="P33" s="405">
        <f t="shared" si="3"/>
        <v>14859066.897996688</v>
      </c>
      <c r="Q33" s="316">
        <f>+'ต.5'!H18</f>
        <v>1</v>
      </c>
      <c r="R33" s="316" t="str">
        <f>+'ต.5'!I18</f>
        <v>เรื่อง</v>
      </c>
      <c r="S33" s="403">
        <f t="shared" si="4"/>
        <v>14859066.897996688</v>
      </c>
      <c r="T33" s="455">
        <f t="shared" si="6"/>
        <v>0</v>
      </c>
      <c r="U33" s="456">
        <f t="shared" si="7"/>
        <v>0</v>
      </c>
      <c r="V33" s="455" t="e">
        <f t="shared" si="5"/>
        <v>#DIV/0!</v>
      </c>
    </row>
    <row r="34" spans="1:22" ht="23.25">
      <c r="A34" s="411"/>
      <c r="B34" s="411"/>
      <c r="C34" s="428"/>
      <c r="D34" s="457"/>
      <c r="E34" s="428"/>
      <c r="F34" s="428"/>
      <c r="G34" s="405">
        <f aca="true" t="shared" si="8" ref="G34:G45">SUM(C34:F34)</f>
        <v>0</v>
      </c>
      <c r="H34" s="415"/>
      <c r="I34" s="309"/>
      <c r="J34" s="410" t="e">
        <f aca="true" t="shared" si="9" ref="J34:J45">G34/H34</f>
        <v>#DIV/0!</v>
      </c>
      <c r="K34" s="406" t="str">
        <f>+'ต.5'!B20</f>
        <v>ศึกษาการบริหารจัดการกลุ่มเกษตรกรที่ผลิตปุ๋ยอินทรีย์</v>
      </c>
      <c r="L34" s="446">
        <f>+'ต.5'!C20</f>
        <v>1074982.5073283887</v>
      </c>
      <c r="M34" s="446">
        <f>+'ต.5'!D20</f>
        <v>0</v>
      </c>
      <c r="N34" s="446">
        <f>+'ต.5'!E20</f>
        <v>83239.1081769481</v>
      </c>
      <c r="O34" s="446">
        <f>+'ต.5'!F20</f>
        <v>128286.56053330167</v>
      </c>
      <c r="P34" s="405">
        <f t="shared" si="3"/>
        <v>1286508.1760386385</v>
      </c>
      <c r="Q34" s="316">
        <f>+'ต.5'!H20</f>
        <v>1</v>
      </c>
      <c r="R34" s="316" t="str">
        <f>+'ต.5'!I20</f>
        <v>เรื่อง</v>
      </c>
      <c r="S34" s="403">
        <f aca="true" t="shared" si="10" ref="S34:S45">P34/Q34</f>
        <v>1286508.1760386385</v>
      </c>
      <c r="T34" s="455">
        <f aca="true" t="shared" si="11" ref="T34:T45">IF(G34=0,0,(P34-G34)/G34)*100</f>
        <v>0</v>
      </c>
      <c r="U34" s="456">
        <f aca="true" t="shared" si="12" ref="U34:U45">IF(H34=0,0,(Q34-H34)/H34)*100</f>
        <v>0</v>
      </c>
      <c r="V34" s="455" t="e">
        <f aca="true" t="shared" si="13" ref="V34:V45">IF(J34=0,0,(S34-J34)/J34)*100</f>
        <v>#DIV/0!</v>
      </c>
    </row>
    <row r="35" spans="1:22" ht="42">
      <c r="A35" s="411"/>
      <c r="B35" s="411"/>
      <c r="C35" s="428"/>
      <c r="D35" s="457"/>
      <c r="E35" s="428"/>
      <c r="F35" s="428"/>
      <c r="G35" s="405">
        <f t="shared" si="8"/>
        <v>0</v>
      </c>
      <c r="H35" s="415"/>
      <c r="I35" s="309"/>
      <c r="J35" s="410" t="e">
        <f t="shared" si="9"/>
        <v>#DIV/0!</v>
      </c>
      <c r="K35" s="406" t="str">
        <f>+'ต.5'!B22</f>
        <v>พัฒนาระบบการรักษาความปลอดภัยโครงสร้างพื้นฐานทางสารสนเทศและฐานข้อมูล (Cyber Security)</v>
      </c>
      <c r="L35" s="446">
        <f>+'ต.5'!C22</f>
        <v>1735062.4860565257</v>
      </c>
      <c r="M35" s="446">
        <f>+'ต.5'!D22</f>
        <v>0</v>
      </c>
      <c r="N35" s="446">
        <f>+'ต.5'!E22</f>
        <v>113443.86479042204</v>
      </c>
      <c r="O35" s="446">
        <f>+'ต.5'!F22</f>
        <v>707252.1046467191</v>
      </c>
      <c r="P35" s="405">
        <f t="shared" si="3"/>
        <v>2555758.455493667</v>
      </c>
      <c r="Q35" s="316">
        <f>+'ต.5'!H22</f>
        <v>3</v>
      </c>
      <c r="R35" s="316" t="str">
        <f>+'ต.5'!I22</f>
        <v>เรื่อง</v>
      </c>
      <c r="S35" s="403">
        <f t="shared" si="10"/>
        <v>851919.4851645557</v>
      </c>
      <c r="T35" s="455">
        <f t="shared" si="11"/>
        <v>0</v>
      </c>
      <c r="U35" s="456">
        <f t="shared" si="12"/>
        <v>0</v>
      </c>
      <c r="V35" s="455" t="e">
        <f t="shared" si="13"/>
        <v>#DIV/0!</v>
      </c>
    </row>
    <row r="36" spans="1:22" ht="23.25">
      <c r="A36" s="411"/>
      <c r="B36" s="411"/>
      <c r="C36" s="428"/>
      <c r="D36" s="457"/>
      <c r="E36" s="428"/>
      <c r="F36" s="428"/>
      <c r="G36" s="405">
        <f t="shared" si="8"/>
        <v>0</v>
      </c>
      <c r="H36" s="415"/>
      <c r="I36" s="309"/>
      <c r="J36" s="410" t="e">
        <f t="shared" si="9"/>
        <v>#DIV/0!</v>
      </c>
      <c r="K36" s="406" t="str">
        <f>+'ต.5'!B23</f>
        <v>สำรวจภาวะเศรษฐกิจสังคมครัวเรือนและแรงงานเกษตร</v>
      </c>
      <c r="L36" s="446">
        <f>+'ต.5'!C23</f>
        <v>1648309.3617536996</v>
      </c>
      <c r="M36" s="446">
        <f>+'ต.5'!D23</f>
        <v>0</v>
      </c>
      <c r="N36" s="446">
        <f>+'ต.5'!E23</f>
        <v>107771.67155090094</v>
      </c>
      <c r="O36" s="446">
        <f>+'ต.5'!F23</f>
        <v>671889.499414383</v>
      </c>
      <c r="P36" s="405">
        <f t="shared" si="3"/>
        <v>2427970.5327189835</v>
      </c>
      <c r="Q36" s="316">
        <f>+'ต.5'!H23</f>
        <v>77</v>
      </c>
      <c r="R36" s="316" t="str">
        <f>+'ต.5'!I23</f>
        <v>จังหวัด</v>
      </c>
      <c r="S36" s="403">
        <f t="shared" si="10"/>
        <v>31532.08484050628</v>
      </c>
      <c r="T36" s="455">
        <f t="shared" si="11"/>
        <v>0</v>
      </c>
      <c r="U36" s="456">
        <f t="shared" si="12"/>
        <v>0</v>
      </c>
      <c r="V36" s="455" t="e">
        <f t="shared" si="13"/>
        <v>#DIV/0!</v>
      </c>
    </row>
    <row r="37" spans="1:22" ht="42">
      <c r="A37" s="411"/>
      <c r="B37" s="411"/>
      <c r="C37" s="428"/>
      <c r="D37" s="457"/>
      <c r="E37" s="428"/>
      <c r="F37" s="428"/>
      <c r="G37" s="405">
        <f t="shared" si="8"/>
        <v>0</v>
      </c>
      <c r="H37" s="415"/>
      <c r="I37" s="309"/>
      <c r="J37" s="410" t="e">
        <f t="shared" si="9"/>
        <v>#DIV/0!</v>
      </c>
      <c r="K37" s="406" t="str">
        <f>+'ต.5'!B24</f>
        <v>จัดเก็บข้อมูลผลผลิตต่อไร่โดยวิธีตั้งแปลงเก็บเกี่ยวผลผลิต (Crop Cutting)</v>
      </c>
      <c r="L37" s="446">
        <f>+'ต.5'!C24</f>
        <v>1735062.4860565257</v>
      </c>
      <c r="M37" s="446">
        <f>+'ต.5'!D24</f>
        <v>0</v>
      </c>
      <c r="N37" s="446">
        <f>+'ต.5'!E24</f>
        <v>113443.86479042204</v>
      </c>
      <c r="O37" s="446">
        <f>+'ต.5'!F24</f>
        <v>707252.1046467191</v>
      </c>
      <c r="P37" s="405">
        <f t="shared" si="3"/>
        <v>2555758.455493667</v>
      </c>
      <c r="Q37" s="316">
        <f>+'ต.5'!H24</f>
        <v>1</v>
      </c>
      <c r="R37" s="316" t="str">
        <f>+'ต.5'!I24</f>
        <v>เรื่อง</v>
      </c>
      <c r="S37" s="403">
        <f t="shared" si="10"/>
        <v>2555758.455493667</v>
      </c>
      <c r="T37" s="455">
        <f t="shared" si="11"/>
        <v>0</v>
      </c>
      <c r="U37" s="456">
        <f t="shared" si="12"/>
        <v>0</v>
      </c>
      <c r="V37" s="455" t="e">
        <f t="shared" si="13"/>
        <v>#DIV/0!</v>
      </c>
    </row>
    <row r="38" spans="1:22" ht="42">
      <c r="A38" s="411"/>
      <c r="B38" s="411"/>
      <c r="C38" s="428"/>
      <c r="D38" s="457"/>
      <c r="E38" s="428"/>
      <c r="F38" s="428"/>
      <c r="G38" s="405">
        <f t="shared" si="8"/>
        <v>0</v>
      </c>
      <c r="H38" s="415"/>
      <c r="I38" s="309"/>
      <c r="J38" s="410" t="e">
        <f t="shared" si="9"/>
        <v>#DIV/0!</v>
      </c>
      <c r="K38" s="406" t="str">
        <f>+'ต.5'!B26</f>
        <v>การศึกษาแนวทางการพัฒนาเกษตรอัตลักษณ์พื้นถิ่นอย่างยั่งยืน</v>
      </c>
      <c r="L38" s="459">
        <f>+'ต.5'!C26</f>
        <v>1074982.5073283887</v>
      </c>
      <c r="M38" s="459">
        <f>+'ต.5'!D26</f>
        <v>0</v>
      </c>
      <c r="N38" s="459">
        <f>+'ต.5'!E26</f>
        <v>83239.1081769481</v>
      </c>
      <c r="O38" s="459">
        <f>+'ต.5'!F26</f>
        <v>128286.56053330167</v>
      </c>
      <c r="P38" s="405">
        <f t="shared" si="3"/>
        <v>1286508.1760386385</v>
      </c>
      <c r="Q38" s="316">
        <f>+'ต.5'!H26</f>
        <v>1</v>
      </c>
      <c r="R38" s="316" t="str">
        <f>+'ต.5'!I26</f>
        <v>เรื่อง</v>
      </c>
      <c r="S38" s="403">
        <f t="shared" si="10"/>
        <v>1286508.1760386385</v>
      </c>
      <c r="T38" s="455">
        <f t="shared" si="11"/>
        <v>0</v>
      </c>
      <c r="U38" s="456">
        <f t="shared" si="12"/>
        <v>0</v>
      </c>
      <c r="V38" s="455" t="e">
        <f t="shared" si="13"/>
        <v>#DIV/0!</v>
      </c>
    </row>
    <row r="39" spans="1:22" ht="42">
      <c r="A39" s="411"/>
      <c r="B39" s="411"/>
      <c r="C39" s="428"/>
      <c r="D39" s="457"/>
      <c r="E39" s="428"/>
      <c r="F39" s="428"/>
      <c r="G39" s="405">
        <f t="shared" si="8"/>
        <v>0</v>
      </c>
      <c r="H39" s="415"/>
      <c r="I39" s="309"/>
      <c r="J39" s="410" t="e">
        <f t="shared" si="9"/>
        <v>#DIV/0!</v>
      </c>
      <c r="K39" s="406" t="str">
        <f>+'ต.5'!B27</f>
        <v>การศึกษาความเหมาะสมของรูปแบบการปลูกพืชเสริมและการทำอาชีพเสริมในสวนยางพารา</v>
      </c>
      <c r="L39" s="459">
        <f>+'ต.5'!C27</f>
        <v>1074982.5073283887</v>
      </c>
      <c r="M39" s="459">
        <f>+'ต.5'!D27</f>
        <v>0</v>
      </c>
      <c r="N39" s="459">
        <f>+'ต.5'!E27</f>
        <v>83239.1081769481</v>
      </c>
      <c r="O39" s="459">
        <f>+'ต.5'!F27</f>
        <v>128286.56053330167</v>
      </c>
      <c r="P39" s="405">
        <f t="shared" si="3"/>
        <v>1286508.1760386385</v>
      </c>
      <c r="Q39" s="316">
        <f>+'ต.5'!H27</f>
        <v>1</v>
      </c>
      <c r="R39" s="316" t="str">
        <f>+'ต.5'!I27</f>
        <v>เรื่อง</v>
      </c>
      <c r="S39" s="403">
        <f t="shared" si="10"/>
        <v>1286508.1760386385</v>
      </c>
      <c r="T39" s="455">
        <f t="shared" si="11"/>
        <v>0</v>
      </c>
      <c r="U39" s="456">
        <f t="shared" si="12"/>
        <v>0</v>
      </c>
      <c r="V39" s="455" t="e">
        <f t="shared" si="13"/>
        <v>#DIV/0!</v>
      </c>
    </row>
    <row r="40" spans="1:22" ht="42">
      <c r="A40" s="411"/>
      <c r="B40" s="411"/>
      <c r="C40" s="428"/>
      <c r="D40" s="457"/>
      <c r="E40" s="428"/>
      <c r="F40" s="428"/>
      <c r="G40" s="405">
        <f t="shared" si="8"/>
        <v>0</v>
      </c>
      <c r="H40" s="415"/>
      <c r="I40" s="309"/>
      <c r="J40" s="410" t="e">
        <f t="shared" si="9"/>
        <v>#DIV/0!</v>
      </c>
      <c r="K40" s="406" t="str">
        <f>+'ต.5'!B28</f>
        <v>การศึกษาการบริหารจัดการสินค้าประมงตลอดห่วงโซ่อุปทาน</v>
      </c>
      <c r="L40" s="459">
        <f>+'ต.5'!C28</f>
        <v>1074982.5073283887</v>
      </c>
      <c r="M40" s="459">
        <f>+'ต.5'!D28</f>
        <v>0</v>
      </c>
      <c r="N40" s="459">
        <f>+'ต.5'!E28</f>
        <v>83239.1081769481</v>
      </c>
      <c r="O40" s="459">
        <f>+'ต.5'!F28</f>
        <v>128286.56053330167</v>
      </c>
      <c r="P40" s="405">
        <f t="shared" si="3"/>
        <v>1286508.1760386385</v>
      </c>
      <c r="Q40" s="316">
        <f>+'ต.5'!H28</f>
        <v>1</v>
      </c>
      <c r="R40" s="316" t="str">
        <f>+'ต.5'!I28</f>
        <v>เรื่อง</v>
      </c>
      <c r="S40" s="403">
        <f t="shared" si="10"/>
        <v>1286508.1760386385</v>
      </c>
      <c r="T40" s="455">
        <f t="shared" si="11"/>
        <v>0</v>
      </c>
      <c r="U40" s="456">
        <f t="shared" si="12"/>
        <v>0</v>
      </c>
      <c r="V40" s="455" t="e">
        <f t="shared" si="13"/>
        <v>#DIV/0!</v>
      </c>
    </row>
    <row r="41" spans="1:22" ht="23.25">
      <c r="A41" s="411"/>
      <c r="B41" s="411"/>
      <c r="C41" s="428"/>
      <c r="D41" s="457"/>
      <c r="E41" s="428"/>
      <c r="F41" s="428"/>
      <c r="G41" s="405">
        <f t="shared" si="8"/>
        <v>0</v>
      </c>
      <c r="H41" s="415"/>
      <c r="I41" s="309"/>
      <c r="J41" s="410" t="e">
        <f t="shared" si="9"/>
        <v>#DIV/0!</v>
      </c>
      <c r="K41" s="406" t="str">
        <f>+'ต.5'!B29</f>
        <v>การศึกษาห่วงโซ่อุปทานสินค้าข้าวเจ้า</v>
      </c>
      <c r="L41" s="459">
        <f>+'ต.5'!C29</f>
        <v>1074982.5073283887</v>
      </c>
      <c r="M41" s="459">
        <f>+'ต.5'!D29</f>
        <v>0</v>
      </c>
      <c r="N41" s="459">
        <f>+'ต.5'!E29</f>
        <v>83239.1081769481</v>
      </c>
      <c r="O41" s="459">
        <f>+'ต.5'!F29</f>
        <v>128286.56053330167</v>
      </c>
      <c r="P41" s="405">
        <f t="shared" si="3"/>
        <v>1286508.1760386385</v>
      </c>
      <c r="Q41" s="316">
        <f>+'ต.5'!H29</f>
        <v>1</v>
      </c>
      <c r="R41" s="316" t="str">
        <f>+'ต.5'!I29</f>
        <v>เรื่อง</v>
      </c>
      <c r="S41" s="403">
        <f t="shared" si="10"/>
        <v>1286508.1760386385</v>
      </c>
      <c r="T41" s="455">
        <f t="shared" si="11"/>
        <v>0</v>
      </c>
      <c r="U41" s="456">
        <f t="shared" si="12"/>
        <v>0</v>
      </c>
      <c r="V41" s="455" t="e">
        <f t="shared" si="13"/>
        <v>#DIV/0!</v>
      </c>
    </row>
    <row r="42" spans="1:22" ht="42">
      <c r="A42" s="411"/>
      <c r="B42" s="411"/>
      <c r="C42" s="428"/>
      <c r="D42" s="457"/>
      <c r="E42" s="428"/>
      <c r="F42" s="428"/>
      <c r="G42" s="405">
        <f t="shared" si="8"/>
        <v>0</v>
      </c>
      <c r="H42" s="415"/>
      <c r="I42" s="309"/>
      <c r="J42" s="410" t="e">
        <f t="shared" si="9"/>
        <v>#DIV/0!</v>
      </c>
      <c r="K42" s="406" t="str">
        <f>+'ต.5'!B30</f>
        <v>การศึกษาศักยภาพการแปรรูปใบสับปะรดเป็นผลิตภัณฑ์เส้นใย</v>
      </c>
      <c r="L42" s="459">
        <f>+'ต.5'!C30</f>
        <v>9415771.380034564</v>
      </c>
      <c r="M42" s="459">
        <f>+'ต.5'!D30</f>
        <v>0</v>
      </c>
      <c r="N42" s="459">
        <f>+'ต.5'!E30</f>
        <v>636557.901621897</v>
      </c>
      <c r="O42" s="459">
        <f>+'ต.5'!F30</f>
        <v>1130641.055644168</v>
      </c>
      <c r="P42" s="405">
        <f t="shared" si="3"/>
        <v>11182970.337300628</v>
      </c>
      <c r="Q42" s="316">
        <f>+'ต.5'!H30</f>
        <v>1</v>
      </c>
      <c r="R42" s="316" t="str">
        <f>+'ต.5'!I30</f>
        <v>เรื่อง</v>
      </c>
      <c r="S42" s="403">
        <f t="shared" si="10"/>
        <v>11182970.337300628</v>
      </c>
      <c r="T42" s="455">
        <f t="shared" si="11"/>
        <v>0</v>
      </c>
      <c r="U42" s="456">
        <f t="shared" si="12"/>
        <v>0</v>
      </c>
      <c r="V42" s="455" t="e">
        <f t="shared" si="13"/>
        <v>#DIV/0!</v>
      </c>
    </row>
    <row r="43" spans="1:22" ht="42">
      <c r="A43" s="411"/>
      <c r="B43" s="411"/>
      <c r="C43" s="428"/>
      <c r="D43" s="457"/>
      <c r="E43" s="428"/>
      <c r="F43" s="428"/>
      <c r="G43" s="405">
        <f t="shared" si="8"/>
        <v>0</v>
      </c>
      <c r="H43" s="415"/>
      <c r="I43" s="309"/>
      <c r="J43" s="410" t="e">
        <f t="shared" si="9"/>
        <v>#DIV/0!</v>
      </c>
      <c r="K43" s="406" t="str">
        <f>+'ต.5'!B31</f>
        <v>การศึกษาความคุ้มค่าการปลูกพืชในโรงเรือนด้วยเทคโนโลยีอัจฉริยะ</v>
      </c>
      <c r="L43" s="459">
        <f>+'ต.5'!C31</f>
        <v>1074982.5073283887</v>
      </c>
      <c r="M43" s="459">
        <f>+'ต.5'!D31</f>
        <v>0</v>
      </c>
      <c r="N43" s="459">
        <f>+'ต.5'!E31</f>
        <v>83239.1081769481</v>
      </c>
      <c r="O43" s="459">
        <f>+'ต.5'!F31</f>
        <v>128286.56053330167</v>
      </c>
      <c r="P43" s="405">
        <f t="shared" si="3"/>
        <v>1286508.1760386385</v>
      </c>
      <c r="Q43" s="316">
        <f>+'ต.5'!H31</f>
        <v>1</v>
      </c>
      <c r="R43" s="316" t="str">
        <f>+'ต.5'!I31</f>
        <v>เรื่อง</v>
      </c>
      <c r="S43" s="403">
        <f t="shared" si="10"/>
        <v>1286508.1760386385</v>
      </c>
      <c r="T43" s="455">
        <f t="shared" si="11"/>
        <v>0</v>
      </c>
      <c r="U43" s="456">
        <f t="shared" si="12"/>
        <v>0</v>
      </c>
      <c r="V43" s="455" t="e">
        <f t="shared" si="13"/>
        <v>#DIV/0!</v>
      </c>
    </row>
    <row r="44" spans="1:22" ht="23.25">
      <c r="A44" s="411"/>
      <c r="B44" s="411"/>
      <c r="C44" s="428"/>
      <c r="D44" s="457"/>
      <c r="E44" s="428"/>
      <c r="F44" s="428"/>
      <c r="G44" s="405">
        <f t="shared" si="8"/>
        <v>0</v>
      </c>
      <c r="H44" s="415"/>
      <c r="I44" s="309"/>
      <c r="J44" s="410" t="e">
        <f t="shared" si="9"/>
        <v>#DIV/0!</v>
      </c>
      <c r="K44" s="406" t="str">
        <f>+'ต.5'!B32</f>
        <v>การศึกษาการบริหารจัดการอ้อยไฟไหม้ทั้งระบบ</v>
      </c>
      <c r="L44" s="459">
        <f>+'ต.5'!C32</f>
        <v>1074982.5073283887</v>
      </c>
      <c r="M44" s="459">
        <f>+'ต.5'!D32</f>
        <v>0</v>
      </c>
      <c r="N44" s="459">
        <f>+'ต.5'!E32</f>
        <v>83239.1081769481</v>
      </c>
      <c r="O44" s="459">
        <f>+'ต.5'!F32</f>
        <v>128286.56053330167</v>
      </c>
      <c r="P44" s="405">
        <f t="shared" si="3"/>
        <v>1286508.1760386385</v>
      </c>
      <c r="Q44" s="316">
        <f>+'ต.5'!H32</f>
        <v>1</v>
      </c>
      <c r="R44" s="316" t="str">
        <f>+'ต.5'!I32</f>
        <v>เรื่อง</v>
      </c>
      <c r="S44" s="403">
        <f t="shared" si="10"/>
        <v>1286508.1760386385</v>
      </c>
      <c r="T44" s="455">
        <f t="shared" si="11"/>
        <v>0</v>
      </c>
      <c r="U44" s="456">
        <f t="shared" si="12"/>
        <v>0</v>
      </c>
      <c r="V44" s="455" t="e">
        <f t="shared" si="13"/>
        <v>#DIV/0!</v>
      </c>
    </row>
    <row r="45" spans="1:22" ht="42">
      <c r="A45" s="411"/>
      <c r="B45" s="411"/>
      <c r="C45" s="428"/>
      <c r="D45" s="457"/>
      <c r="E45" s="428"/>
      <c r="F45" s="428"/>
      <c r="G45" s="405">
        <f t="shared" si="8"/>
        <v>0</v>
      </c>
      <c r="H45" s="415"/>
      <c r="I45" s="309"/>
      <c r="J45" s="410" t="e">
        <f t="shared" si="9"/>
        <v>#DIV/0!</v>
      </c>
      <c r="K45" s="406" t="str">
        <f>+'ต.5'!B33</f>
        <v>การวิเคราะห์พฤติกรรมการตัดสินใจปลูกพืชของเกษตรกรภายใต้การเปลี่ยนแปลงภูมิอากาศ</v>
      </c>
      <c r="L45" s="459">
        <f>+'ต.5'!C33</f>
        <v>1074982.5073283887</v>
      </c>
      <c r="M45" s="459">
        <f>+'ต.5'!D33</f>
        <v>0</v>
      </c>
      <c r="N45" s="459">
        <f>+'ต.5'!E33</f>
        <v>83239.1081769481</v>
      </c>
      <c r="O45" s="459">
        <f>+'ต.5'!F33</f>
        <v>128286.56053330167</v>
      </c>
      <c r="P45" s="405">
        <f t="shared" si="3"/>
        <v>1286508.1760386385</v>
      </c>
      <c r="Q45" s="316">
        <f>+'ต.5'!H33</f>
        <v>1</v>
      </c>
      <c r="R45" s="316" t="str">
        <f>+'ต.5'!I33</f>
        <v>เรื่อง</v>
      </c>
      <c r="S45" s="403">
        <f t="shared" si="10"/>
        <v>1286508.1760386385</v>
      </c>
      <c r="T45" s="455">
        <f t="shared" si="11"/>
        <v>0</v>
      </c>
      <c r="U45" s="456">
        <f t="shared" si="12"/>
        <v>0</v>
      </c>
      <c r="V45" s="455" t="e">
        <f t="shared" si="13"/>
        <v>#DIV/0!</v>
      </c>
    </row>
    <row r="46" spans="1:22" ht="63">
      <c r="A46" s="411"/>
      <c r="B46" s="411"/>
      <c r="C46" s="428"/>
      <c r="D46" s="457"/>
      <c r="E46" s="428"/>
      <c r="F46" s="428"/>
      <c r="G46" s="405">
        <f t="shared" si="1"/>
        <v>0</v>
      </c>
      <c r="H46" s="415"/>
      <c r="I46" s="309"/>
      <c r="J46" s="410" t="e">
        <f t="shared" si="2"/>
        <v>#DIV/0!</v>
      </c>
      <c r="K46" s="406" t="str">
        <f>+'ต.5'!B34</f>
        <v>แนวทางการเพิ่มศักยภาพการผลิตของครัวเรือนเกษตรที่มีรายได้ต่ำกว่าเส้นยากจน เพื่อลดความเหลื่อมล้ำทางด้านรายได้ในภาคเกษตร</v>
      </c>
      <c r="L46" s="459">
        <f>+'ต.5'!C34</f>
        <v>1074982.5073283887</v>
      </c>
      <c r="M46" s="459">
        <f>+'ต.5'!D34</f>
        <v>0</v>
      </c>
      <c r="N46" s="459">
        <f>+'ต.5'!E34</f>
        <v>83239.1081769481</v>
      </c>
      <c r="O46" s="459">
        <f>+'ต.5'!F34</f>
        <v>128286.56053330167</v>
      </c>
      <c r="P46" s="405">
        <f t="shared" si="3"/>
        <v>1286508.1760386385</v>
      </c>
      <c r="Q46" s="316">
        <f>+'ต.5'!H34</f>
        <v>1</v>
      </c>
      <c r="R46" s="316" t="str">
        <f>+'ต.5'!I34</f>
        <v>เรื่อง</v>
      </c>
      <c r="S46" s="403">
        <f t="shared" si="4"/>
        <v>1286508.1760386385</v>
      </c>
      <c r="T46" s="455">
        <f aca="true" t="shared" si="14" ref="T46:U51">IF(G46=0,0,(P46-G46)/G46)*100</f>
        <v>0</v>
      </c>
      <c r="U46" s="456">
        <f t="shared" si="14"/>
        <v>0</v>
      </c>
      <c r="V46" s="455" t="e">
        <f t="shared" si="5"/>
        <v>#DIV/0!</v>
      </c>
    </row>
    <row r="47" spans="1:22" ht="42">
      <c r="A47" s="411"/>
      <c r="B47" s="411"/>
      <c r="C47" s="428"/>
      <c r="D47" s="457"/>
      <c r="E47" s="428"/>
      <c r="F47" s="428"/>
      <c r="G47" s="405">
        <f t="shared" si="1"/>
        <v>0</v>
      </c>
      <c r="H47" s="416"/>
      <c r="I47" s="309"/>
      <c r="J47" s="410" t="e">
        <f t="shared" si="2"/>
        <v>#DIV/0!</v>
      </c>
      <c r="K47" s="406" t="str">
        <f>+'ต.5'!B35</f>
        <v>ศึกษาแนวทางการรวบรวมและกระจายสินค้าเกษตรของสถาบันเกษตรกรด้วยโซ่ความเย็น (Cold Chain)</v>
      </c>
      <c r="L47" s="459">
        <f>+'ต.5'!C35</f>
        <v>1051401.0824037306</v>
      </c>
      <c r="M47" s="459">
        <f>+'ต.5'!D35</f>
        <v>0</v>
      </c>
      <c r="N47" s="459">
        <f>+'ต.5'!E35</f>
        <v>86569.23842364002</v>
      </c>
      <c r="O47" s="459">
        <f>+'ต.5'!F35</f>
        <v>113192.98821643015</v>
      </c>
      <c r="P47" s="405">
        <f t="shared" si="3"/>
        <v>1251163.3090438007</v>
      </c>
      <c r="Q47" s="316">
        <f>+'ต.5'!H35</f>
        <v>1</v>
      </c>
      <c r="R47" s="316" t="str">
        <f>+'ต.5'!I35</f>
        <v>เรื่อง</v>
      </c>
      <c r="S47" s="403">
        <f t="shared" si="4"/>
        <v>1251163.3090438007</v>
      </c>
      <c r="T47" s="455">
        <f t="shared" si="14"/>
        <v>0</v>
      </c>
      <c r="U47" s="456">
        <f t="shared" si="14"/>
        <v>0</v>
      </c>
      <c r="V47" s="455" t="e">
        <f t="shared" si="5"/>
        <v>#DIV/0!</v>
      </c>
    </row>
    <row r="48" spans="1:22" ht="42">
      <c r="A48" s="411"/>
      <c r="B48" s="411"/>
      <c r="C48" s="428"/>
      <c r="D48" s="457"/>
      <c r="E48" s="428"/>
      <c r="F48" s="428"/>
      <c r="G48" s="405">
        <f>SUM(C48:F48)</f>
        <v>0</v>
      </c>
      <c r="H48" s="416"/>
      <c r="I48" s="309"/>
      <c r="J48" s="410" t="e">
        <f>G48/H48</f>
        <v>#DIV/0!</v>
      </c>
      <c r="K48" s="406" t="str">
        <f>+'ต.5'!B38</f>
        <v>ศึกษาแนวทางการพัฒนาระบบประกันภัยผลผลิตทางการเกษตร</v>
      </c>
      <c r="L48" s="459">
        <f>+'ต.5'!C38</f>
        <v>1074982.5073283887</v>
      </c>
      <c r="M48" s="459">
        <f>+'ต.5'!D38</f>
        <v>0</v>
      </c>
      <c r="N48" s="459">
        <f>+'ต.5'!E38</f>
        <v>83239.1081769481</v>
      </c>
      <c r="O48" s="459">
        <f>+'ต.5'!F38</f>
        <v>128286.56053330167</v>
      </c>
      <c r="P48" s="405">
        <f t="shared" si="3"/>
        <v>1286508.1760386385</v>
      </c>
      <c r="Q48" s="316">
        <f>+'ต.5'!H38</f>
        <v>1</v>
      </c>
      <c r="R48" s="316" t="str">
        <f>+'ต.5'!I38</f>
        <v>เรื่อง</v>
      </c>
      <c r="S48" s="403">
        <f>P48/Q48</f>
        <v>1286508.1760386385</v>
      </c>
      <c r="T48" s="455">
        <f t="shared" si="14"/>
        <v>0</v>
      </c>
      <c r="U48" s="456">
        <f t="shared" si="14"/>
        <v>0</v>
      </c>
      <c r="V48" s="455" t="e">
        <f>IF(J48=0,0,(S48-J48)/J48)*100</f>
        <v>#DIV/0!</v>
      </c>
    </row>
    <row r="49" spans="1:22" ht="42">
      <c r="A49" s="411"/>
      <c r="B49" s="411"/>
      <c r="C49" s="428"/>
      <c r="D49" s="457"/>
      <c r="E49" s="428"/>
      <c r="F49" s="428"/>
      <c r="G49" s="405">
        <f>SUM(C49:F49)</f>
        <v>0</v>
      </c>
      <c r="H49" s="416"/>
      <c r="I49" s="309"/>
      <c r="J49" s="410" t="e">
        <f>G49/H49</f>
        <v>#DIV/0!</v>
      </c>
      <c r="K49" s="406" t="str">
        <f>+'ต.5'!B40</f>
        <v>ประเมินผลแผนงานบูรณาการพัฒนาและส่งเสริมเศรษฐกิจฐานราก </v>
      </c>
      <c r="L49" s="459">
        <f>+'ต.5'!C40</f>
        <v>531075.839190204</v>
      </c>
      <c r="M49" s="459">
        <f>+'ต.5'!D40</f>
        <v>0</v>
      </c>
      <c r="N49" s="459">
        <f>+'ต.5'!E40</f>
        <v>38819.50535522138</v>
      </c>
      <c r="O49" s="459">
        <f>+'ต.5'!F40</f>
        <v>74740.80692320419</v>
      </c>
      <c r="P49" s="405">
        <f t="shared" si="3"/>
        <v>644636.1514686296</v>
      </c>
      <c r="Q49" s="316">
        <f>+'ต.5'!H40</f>
        <v>1</v>
      </c>
      <c r="R49" s="316" t="str">
        <f>+'ต.5'!I40</f>
        <v>เรื่อง</v>
      </c>
      <c r="S49" s="403">
        <f>P49/Q49</f>
        <v>644636.1514686296</v>
      </c>
      <c r="T49" s="455">
        <f t="shared" si="14"/>
        <v>0</v>
      </c>
      <c r="U49" s="456">
        <f t="shared" si="14"/>
        <v>0</v>
      </c>
      <c r="V49" s="455" t="e">
        <f>IF(J49=0,0,(S49-J49)/J49)*100</f>
        <v>#DIV/0!</v>
      </c>
    </row>
    <row r="50" spans="1:22" ht="42">
      <c r="A50" s="411"/>
      <c r="B50" s="411"/>
      <c r="C50" s="428"/>
      <c r="D50" s="457"/>
      <c r="E50" s="428"/>
      <c r="F50" s="428"/>
      <c r="G50" s="405">
        <f>SUM(C50:F50)</f>
        <v>0</v>
      </c>
      <c r="H50" s="416"/>
      <c r="I50" s="309"/>
      <c r="J50" s="410" t="e">
        <f>G50/H50</f>
        <v>#DIV/0!</v>
      </c>
      <c r="K50" s="406" t="str">
        <f>+'ต.5'!B41</f>
        <v>ศึกษาแนวทางการพัฒนาและเพิ่มประสิทธิภาพการให้บริการภาคการเกษตร Agricultural Service Provider</v>
      </c>
      <c r="L50" s="459">
        <f>+'ต.5'!C41</f>
        <v>15596597.079044066</v>
      </c>
      <c r="M50" s="459">
        <f>+'ต.5'!D41</f>
        <v>0</v>
      </c>
      <c r="N50" s="459">
        <f>+'ต.5'!E41</f>
        <v>1034661.1584742948</v>
      </c>
      <c r="O50" s="459">
        <f>+'ต.5'!F41</f>
        <v>1874321.4136219453</v>
      </c>
      <c r="P50" s="405">
        <f t="shared" si="3"/>
        <v>18505579.651140306</v>
      </c>
      <c r="Q50" s="316">
        <f>+'ต.5'!H41</f>
        <v>1</v>
      </c>
      <c r="R50" s="316" t="str">
        <f>+'ต.5'!I41</f>
        <v>เรื่อง</v>
      </c>
      <c r="S50" s="403">
        <f>P50/Q50</f>
        <v>18505579.651140306</v>
      </c>
      <c r="T50" s="455">
        <f t="shared" si="14"/>
        <v>0</v>
      </c>
      <c r="U50" s="456">
        <f t="shared" si="14"/>
        <v>0</v>
      </c>
      <c r="V50" s="455" t="e">
        <f>IF(J50=0,0,(S50-J50)/J50)*100</f>
        <v>#DIV/0!</v>
      </c>
    </row>
    <row r="51" spans="1:22" ht="23.25">
      <c r="A51" s="411"/>
      <c r="B51" s="411"/>
      <c r="C51" s="457"/>
      <c r="D51" s="457"/>
      <c r="E51" s="457"/>
      <c r="F51" s="457"/>
      <c r="G51" s="405">
        <f t="shared" si="1"/>
        <v>0</v>
      </c>
      <c r="H51" s="417"/>
      <c r="I51" s="227"/>
      <c r="J51" s="410" t="e">
        <f t="shared" si="2"/>
        <v>#DIV/0!</v>
      </c>
      <c r="K51" s="406" t="str">
        <f>+'ต.5'!B42</f>
        <v>การพัฒนาระบบฐานข้อมูลการเกษตร</v>
      </c>
      <c r="L51" s="459">
        <f>+'ต.5'!C42</f>
        <v>164768.66213598326</v>
      </c>
      <c r="M51" s="459">
        <f>+'ต.5'!D42</f>
        <v>0</v>
      </c>
      <c r="N51" s="459">
        <f>+'ต.5'!E42</f>
        <v>88078.16120268483</v>
      </c>
      <c r="O51" s="459">
        <f>+'ต.5'!F42</f>
        <v>65547.57278151627</v>
      </c>
      <c r="P51" s="405">
        <f t="shared" si="3"/>
        <v>318394.39612018433</v>
      </c>
      <c r="Q51" s="316">
        <f>+'ต.5'!H42</f>
        <v>1</v>
      </c>
      <c r="R51" s="316" t="str">
        <f>+'ต.5'!I42</f>
        <v>เรื่อง</v>
      </c>
      <c r="S51" s="403">
        <f>P51/Q51</f>
        <v>318394.39612018433</v>
      </c>
      <c r="T51" s="455">
        <f t="shared" si="14"/>
        <v>0</v>
      </c>
      <c r="U51" s="456">
        <f t="shared" si="14"/>
        <v>0</v>
      </c>
      <c r="V51" s="455" t="e">
        <f>IF(J51=0,0,(S51-J51)/J51)*100</f>
        <v>#DIV/0!</v>
      </c>
    </row>
  </sheetData>
  <sheetProtection/>
  <mergeCells count="6">
    <mergeCell ref="A3:A4"/>
    <mergeCell ref="B3:B4"/>
    <mergeCell ref="C3:J3"/>
    <mergeCell ref="K3:K4"/>
    <mergeCell ref="L3:S3"/>
    <mergeCell ref="T3:V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C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7.7109375" style="67" customWidth="1"/>
    <col min="2" max="2" width="35.57421875" style="67" customWidth="1"/>
    <col min="3" max="3" width="80.57421875" style="67" customWidth="1"/>
    <col min="4" max="16384" width="9.140625" style="67" customWidth="1"/>
  </cols>
  <sheetData>
    <row r="1" spans="1:2" ht="21">
      <c r="A1" s="226" t="s">
        <v>400</v>
      </c>
      <c r="B1" s="226"/>
    </row>
    <row r="2" spans="1:2" ht="21">
      <c r="A2" s="6" t="s">
        <v>399</v>
      </c>
      <c r="B2" s="6"/>
    </row>
    <row r="3" spans="1:3" s="110" customFormat="1" ht="21">
      <c r="A3" s="227" t="s">
        <v>22</v>
      </c>
      <c r="B3" s="95" t="s">
        <v>7</v>
      </c>
      <c r="C3" s="95" t="s">
        <v>344</v>
      </c>
    </row>
    <row r="4" spans="1:3" ht="62.25" customHeight="1">
      <c r="A4" s="228">
        <v>4</v>
      </c>
      <c r="B4" s="32" t="s">
        <v>290</v>
      </c>
      <c r="C4" s="249" t="s">
        <v>393</v>
      </c>
    </row>
    <row r="5" spans="1:3" ht="63">
      <c r="A5" s="228">
        <v>7</v>
      </c>
      <c r="B5" s="32" t="s">
        <v>161</v>
      </c>
      <c r="C5" s="229" t="s">
        <v>394</v>
      </c>
    </row>
    <row r="6" spans="1:3" ht="84">
      <c r="A6" s="228">
        <v>10</v>
      </c>
      <c r="B6" s="32" t="s">
        <v>148</v>
      </c>
      <c r="C6" s="229" t="s">
        <v>395</v>
      </c>
    </row>
    <row r="7" spans="1:3" ht="42">
      <c r="A7" s="228">
        <v>12</v>
      </c>
      <c r="B7" s="32" t="s">
        <v>297</v>
      </c>
      <c r="C7" s="230" t="s">
        <v>396</v>
      </c>
    </row>
    <row r="8" spans="1:3" ht="42">
      <c r="A8" s="228">
        <v>19</v>
      </c>
      <c r="B8" s="32" t="s">
        <v>153</v>
      </c>
      <c r="C8" s="230" t="s">
        <v>397</v>
      </c>
    </row>
    <row r="9" spans="1:3" ht="63">
      <c r="A9" s="228">
        <v>22</v>
      </c>
      <c r="B9" s="232" t="s">
        <v>162</v>
      </c>
      <c r="C9" s="232" t="s">
        <v>398</v>
      </c>
    </row>
  </sheetData>
  <sheetProtection/>
  <printOptions/>
  <pageMargins left="0.5905511811023623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"/>
  <sheetViews>
    <sheetView zoomScalePageLayoutView="0" workbookViewId="0" topLeftCell="A19">
      <selection activeCell="P14" sqref="P14"/>
    </sheetView>
  </sheetViews>
  <sheetFormatPr defaultColWidth="9.140625" defaultRowHeight="15"/>
  <cols>
    <col min="1" max="1" width="5.57421875" style="276" customWidth="1"/>
    <col min="2" max="2" width="31.7109375" style="135" bestFit="1" customWidth="1"/>
    <col min="3" max="7" width="11.57421875" style="67" customWidth="1"/>
    <col min="8" max="8" width="7.57421875" style="425" customWidth="1"/>
    <col min="9" max="9" width="7.57421875" style="94" customWidth="1"/>
    <col min="10" max="10" width="11.7109375" style="94" bestFit="1" customWidth="1"/>
    <col min="11" max="11" width="33.140625" style="135" customWidth="1"/>
    <col min="12" max="16" width="11.57421875" style="67" customWidth="1"/>
    <col min="17" max="17" width="7.57421875" style="110" customWidth="1"/>
    <col min="18" max="18" width="7.57421875" style="277" customWidth="1"/>
    <col min="19" max="19" width="11.57421875" style="336" customWidth="1"/>
    <col min="20" max="20" width="16.421875" style="278" bestFit="1" customWidth="1"/>
    <col min="21" max="21" width="14.140625" style="278" bestFit="1" customWidth="1"/>
    <col min="22" max="22" width="15.140625" style="278" bestFit="1" customWidth="1"/>
    <col min="23" max="16384" width="9.140625" style="67" customWidth="1"/>
  </cols>
  <sheetData>
    <row r="1" ht="21">
      <c r="A1" s="174" t="s">
        <v>450</v>
      </c>
    </row>
    <row r="2" spans="10:22" ht="21">
      <c r="J2" s="180"/>
      <c r="K2" s="181"/>
      <c r="S2" s="337"/>
      <c r="V2" s="338" t="s">
        <v>15</v>
      </c>
    </row>
    <row r="3" spans="1:22" ht="21.75" thickBot="1">
      <c r="A3" s="527" t="s">
        <v>22</v>
      </c>
      <c r="B3" s="548" t="s">
        <v>451</v>
      </c>
      <c r="C3" s="559" t="s">
        <v>324</v>
      </c>
      <c r="D3" s="560"/>
      <c r="E3" s="560"/>
      <c r="F3" s="560"/>
      <c r="G3" s="560"/>
      <c r="H3" s="560"/>
      <c r="I3" s="560"/>
      <c r="J3" s="561"/>
      <c r="K3" s="548" t="s">
        <v>20</v>
      </c>
      <c r="L3" s="527" t="s">
        <v>345</v>
      </c>
      <c r="M3" s="527"/>
      <c r="N3" s="527"/>
      <c r="O3" s="527"/>
      <c r="P3" s="527"/>
      <c r="Q3" s="527"/>
      <c r="R3" s="527"/>
      <c r="S3" s="527"/>
      <c r="T3" s="562" t="s">
        <v>325</v>
      </c>
      <c r="U3" s="562"/>
      <c r="V3" s="562"/>
    </row>
    <row r="4" spans="1:22" ht="42.75" thickBot="1">
      <c r="A4" s="527"/>
      <c r="B4" s="548"/>
      <c r="C4" s="339" t="s">
        <v>326</v>
      </c>
      <c r="D4" s="339" t="s">
        <v>327</v>
      </c>
      <c r="E4" s="289" t="s">
        <v>328</v>
      </c>
      <c r="F4" s="339" t="s">
        <v>329</v>
      </c>
      <c r="G4" s="289" t="s">
        <v>330</v>
      </c>
      <c r="H4" s="424" t="s">
        <v>331</v>
      </c>
      <c r="I4" s="290" t="s">
        <v>332</v>
      </c>
      <c r="J4" s="286" t="s">
        <v>333</v>
      </c>
      <c r="K4" s="548"/>
      <c r="L4" s="339" t="s">
        <v>334</v>
      </c>
      <c r="M4" s="339" t="s">
        <v>335</v>
      </c>
      <c r="N4" s="339" t="s">
        <v>3</v>
      </c>
      <c r="O4" s="339" t="s">
        <v>8</v>
      </c>
      <c r="P4" s="339" t="s">
        <v>9</v>
      </c>
      <c r="Q4" s="340" t="s">
        <v>10</v>
      </c>
      <c r="R4" s="17" t="s">
        <v>11</v>
      </c>
      <c r="S4" s="341" t="s">
        <v>19</v>
      </c>
      <c r="T4" s="289" t="s">
        <v>336</v>
      </c>
      <c r="U4" s="290" t="s">
        <v>337</v>
      </c>
      <c r="V4" s="286" t="s">
        <v>338</v>
      </c>
    </row>
    <row r="5" spans="1:22" s="276" customFormat="1" ht="21">
      <c r="A5" s="342"/>
      <c r="B5" s="210" t="s">
        <v>330</v>
      </c>
      <c r="C5" s="343">
        <f>SUM(C6:C2006)</f>
        <v>524085518.47999996</v>
      </c>
      <c r="D5" s="343">
        <f>SUM(D6:D2006)</f>
        <v>0</v>
      </c>
      <c r="E5" s="343">
        <f>SUM(E6:E2006)</f>
        <v>36483816.98</v>
      </c>
      <c r="F5" s="343">
        <f>SUM(F6:F2006)</f>
        <v>66464960.47</v>
      </c>
      <c r="G5" s="343">
        <f>SUM(G6:G2006)</f>
        <v>627034295.9299997</v>
      </c>
      <c r="H5" s="344"/>
      <c r="I5" s="345"/>
      <c r="J5" s="343"/>
      <c r="K5" s="210" t="s">
        <v>9</v>
      </c>
      <c r="L5" s="343">
        <f>SUM(L6:L2006)</f>
        <v>494014097.40999997</v>
      </c>
      <c r="M5" s="343">
        <f>SUM(M6:M2006)</f>
        <v>0</v>
      </c>
      <c r="N5" s="343">
        <f>SUM(N6:N2006)</f>
        <v>36493145.28</v>
      </c>
      <c r="O5" s="343">
        <f>SUM(O6:O2006)</f>
        <v>81870365.30999999</v>
      </c>
      <c r="P5" s="343">
        <f>SUM(P6:P2006)</f>
        <v>612377608.0000001</v>
      </c>
      <c r="Q5" s="346"/>
      <c r="R5" s="345"/>
      <c r="S5" s="347"/>
      <c r="T5" s="348"/>
      <c r="U5" s="348"/>
      <c r="V5" s="349"/>
    </row>
    <row r="6" spans="1:22" s="276" customFormat="1" ht="21">
      <c r="A6" s="228">
        <v>1</v>
      </c>
      <c r="B6" s="232" t="s">
        <v>452</v>
      </c>
      <c r="C6" s="446">
        <v>366646772.3307545</v>
      </c>
      <c r="D6" s="447">
        <v>0</v>
      </c>
      <c r="E6" s="446">
        <v>26074993.967501894</v>
      </c>
      <c r="F6" s="446">
        <v>50370045.710857645</v>
      </c>
      <c r="G6" s="208">
        <f>SUM(C6:F6)</f>
        <v>443091812.009114</v>
      </c>
      <c r="H6" s="306">
        <v>15</v>
      </c>
      <c r="I6" s="228" t="s">
        <v>12</v>
      </c>
      <c r="J6" s="315">
        <f aca="true" t="shared" si="0" ref="J6:J20">G6/H6</f>
        <v>29539454.133940935</v>
      </c>
      <c r="K6" s="421" t="str">
        <f>+'ต.6'!B5</f>
        <v>บริหารจัดการด้านเศรษฐกิจการเกษตร </v>
      </c>
      <c r="L6" s="446">
        <f>+'ต.6'!C5</f>
        <v>275765118.3003753</v>
      </c>
      <c r="M6" s="446">
        <f>+'ต.6'!D5</f>
        <v>0</v>
      </c>
      <c r="N6" s="446">
        <f>+'ต.6'!E5</f>
        <v>21298047.528144855</v>
      </c>
      <c r="O6" s="446">
        <f>+'ต.6'!F5</f>
        <v>51341546.582731836</v>
      </c>
      <c r="P6" s="208">
        <f>SUM(L6:O6)</f>
        <v>348404712.41125196</v>
      </c>
      <c r="Q6" s="423">
        <f>+'ต.6'!H5</f>
        <v>15</v>
      </c>
      <c r="R6" s="423" t="str">
        <f>+'ต.6'!I5</f>
        <v>เรื่อง</v>
      </c>
      <c r="S6" s="351">
        <f aca="true" t="shared" si="1" ref="S6:S11">P6/Q6</f>
        <v>23226980.827416796</v>
      </c>
      <c r="T6" s="450">
        <f aca="true" t="shared" si="2" ref="T6:U11">IF(G6=0,0,(P6-G6)/G6)*100</f>
        <v>-21.36963424544492</v>
      </c>
      <c r="U6" s="451">
        <f t="shared" si="2"/>
        <v>0</v>
      </c>
      <c r="V6" s="450">
        <f aca="true" t="shared" si="3" ref="V6:V11">IF(J6=0,0,(S6-J6)/J6)*100</f>
        <v>-21.369634245444928</v>
      </c>
    </row>
    <row r="7" spans="1:22" s="276" customFormat="1" ht="63">
      <c r="A7" s="228">
        <v>2</v>
      </c>
      <c r="B7" s="232" t="s">
        <v>453</v>
      </c>
      <c r="C7" s="446">
        <v>19526559.898431465</v>
      </c>
      <c r="D7" s="447">
        <v>0</v>
      </c>
      <c r="E7" s="446">
        <v>1252762.9528444163</v>
      </c>
      <c r="F7" s="446">
        <v>2067748.8973729874</v>
      </c>
      <c r="G7" s="208">
        <f aca="true" t="shared" si="4" ref="G7:G20">SUM(C7:F7)</f>
        <v>22847071.748648867</v>
      </c>
      <c r="H7" s="306">
        <v>2</v>
      </c>
      <c r="I7" s="228" t="s">
        <v>12</v>
      </c>
      <c r="J7" s="315">
        <f t="shared" si="0"/>
        <v>11423535.874324434</v>
      </c>
      <c r="K7" s="422" t="str">
        <f>+'ต.6'!B6</f>
        <v>โครงการบริหารจัดการการผลิตสินค้าเกษตรตามแผนที่เกษตรเพื่อการบริหารจัดการเชิงรุก (Agri - Map)</v>
      </c>
      <c r="L7" s="446">
        <f>+'ต.6'!C6</f>
        <v>25921303.290323015</v>
      </c>
      <c r="M7" s="446">
        <f>+'ต.6'!D6</f>
        <v>0</v>
      </c>
      <c r="N7" s="446">
        <f>+'ต.6'!E6</f>
        <v>1738341.5338943484</v>
      </c>
      <c r="O7" s="446">
        <f>+'ต.6'!F6</f>
        <v>3611593.7456152597</v>
      </c>
      <c r="P7" s="208">
        <f>SUM(L7:O7)</f>
        <v>31271238.569832623</v>
      </c>
      <c r="Q7" s="423">
        <f>+'ต.6'!H6</f>
        <v>2</v>
      </c>
      <c r="R7" s="423" t="str">
        <f>+'ต.6'!I6</f>
        <v>เรื่อง</v>
      </c>
      <c r="S7" s="351">
        <f t="shared" si="1"/>
        <v>15635619.284916312</v>
      </c>
      <c r="T7" s="450">
        <f>IF(G7=0,0,(P7-G7)/G7)*100</f>
        <v>36.87197604078932</v>
      </c>
      <c r="U7" s="451">
        <f>IF(H7=0,0,(Q7-H7)/H7)*100</f>
        <v>0</v>
      </c>
      <c r="V7" s="450">
        <f t="shared" si="3"/>
        <v>36.87197604078932</v>
      </c>
    </row>
    <row r="8" spans="1:22" s="276" customFormat="1" ht="21">
      <c r="A8" s="228">
        <v>3</v>
      </c>
      <c r="B8" s="232" t="s">
        <v>312</v>
      </c>
      <c r="C8" s="446">
        <v>10288061.069977123</v>
      </c>
      <c r="D8" s="447">
        <v>0</v>
      </c>
      <c r="E8" s="446">
        <v>642763.498948661</v>
      </c>
      <c r="F8" s="446">
        <v>849769.4600623042</v>
      </c>
      <c r="G8" s="208">
        <f t="shared" si="4"/>
        <v>11780594.02898809</v>
      </c>
      <c r="H8" s="306">
        <v>1</v>
      </c>
      <c r="I8" s="228" t="s">
        <v>12</v>
      </c>
      <c r="J8" s="315">
        <f t="shared" si="0"/>
        <v>11780594.02898809</v>
      </c>
      <c r="K8" s="421" t="str">
        <f>+'ต.6'!B7</f>
        <v>โครงการระบบส่งเสริมการเกษตรแบบแปลงใหญ่ </v>
      </c>
      <c r="L8" s="446">
        <f>+'ต.6'!C7</f>
        <v>9967584.199942991</v>
      </c>
      <c r="M8" s="446">
        <f>+'ต.6'!D7</f>
        <v>0</v>
      </c>
      <c r="N8" s="446">
        <f>+'ต.6'!E7</f>
        <v>682769.7097288477</v>
      </c>
      <c r="O8" s="446">
        <f>+'ต.6'!F7</f>
        <v>1263367.1952878968</v>
      </c>
      <c r="P8" s="208">
        <f>SUM(L8:O8)</f>
        <v>11913721.104959736</v>
      </c>
      <c r="Q8" s="423">
        <f>+'ต.6'!H7</f>
        <v>1</v>
      </c>
      <c r="R8" s="423" t="str">
        <f>+'ต.6'!I7</f>
        <v>เรื่อง</v>
      </c>
      <c r="S8" s="351">
        <f t="shared" si="1"/>
        <v>11913721.104959736</v>
      </c>
      <c r="T8" s="450">
        <f t="shared" si="2"/>
        <v>1.1300540163260457</v>
      </c>
      <c r="U8" s="451">
        <f t="shared" si="2"/>
        <v>0</v>
      </c>
      <c r="V8" s="450">
        <f t="shared" si="3"/>
        <v>1.1300540163260457</v>
      </c>
    </row>
    <row r="9" spans="1:22" s="276" customFormat="1" ht="42">
      <c r="A9" s="228">
        <v>4</v>
      </c>
      <c r="B9" s="352" t="s">
        <v>313</v>
      </c>
      <c r="C9" s="446">
        <v>35484994.04136721</v>
      </c>
      <c r="D9" s="447">
        <v>0</v>
      </c>
      <c r="E9" s="446">
        <v>2391977.213377866</v>
      </c>
      <c r="F9" s="446">
        <v>2830551.514607835</v>
      </c>
      <c r="G9" s="208">
        <f t="shared" si="4"/>
        <v>40707522.769352905</v>
      </c>
      <c r="H9" s="306">
        <v>3</v>
      </c>
      <c r="I9" s="228" t="s">
        <v>12</v>
      </c>
      <c r="J9" s="208">
        <f t="shared" si="0"/>
        <v>13569174.256450968</v>
      </c>
      <c r="K9" s="422" t="str">
        <f>+'ต.6'!B8</f>
        <v>โครงการพัฒนาศักยภาพกระบวนการผลิตสินค้าเกษตร </v>
      </c>
      <c r="L9" s="446">
        <f>+'ต.6'!C8</f>
        <v>43590121.38176453</v>
      </c>
      <c r="M9" s="446">
        <f>+'ต.6'!D8</f>
        <v>0</v>
      </c>
      <c r="N9" s="446">
        <f>+'ต.6'!E8</f>
        <v>3112766.9263124084</v>
      </c>
      <c r="O9" s="446">
        <f>+'ต.6'!F8</f>
        <v>5405045.225632571</v>
      </c>
      <c r="P9" s="208">
        <f aca="true" t="shared" si="5" ref="P9:P24">SUM(L9:O9)</f>
        <v>52107933.53370951</v>
      </c>
      <c r="Q9" s="423">
        <f>+'ต.6'!H8</f>
        <v>4</v>
      </c>
      <c r="R9" s="423" t="str">
        <f>+'ต.6'!I8</f>
        <v>เรื่อง</v>
      </c>
      <c r="S9" s="351">
        <f t="shared" si="1"/>
        <v>13026983.383427378</v>
      </c>
      <c r="T9" s="450">
        <f t="shared" si="2"/>
        <v>28.005660842962243</v>
      </c>
      <c r="U9" s="451">
        <f t="shared" si="2"/>
        <v>33.33333333333333</v>
      </c>
      <c r="V9" s="450">
        <f t="shared" si="3"/>
        <v>-3.995754367778314</v>
      </c>
    </row>
    <row r="10" spans="1:22" s="276" customFormat="1" ht="21">
      <c r="A10" s="228">
        <v>5</v>
      </c>
      <c r="B10" s="232" t="s">
        <v>314</v>
      </c>
      <c r="C10" s="446">
        <v>8456721.82934308</v>
      </c>
      <c r="D10" s="447">
        <v>0</v>
      </c>
      <c r="E10" s="446">
        <v>561756.6631185465</v>
      </c>
      <c r="F10" s="446">
        <v>677185.110075009</v>
      </c>
      <c r="G10" s="208">
        <f t="shared" si="4"/>
        <v>9695663.602536637</v>
      </c>
      <c r="H10" s="306">
        <v>2</v>
      </c>
      <c r="I10" s="228" t="s">
        <v>12</v>
      </c>
      <c r="J10" s="208">
        <f t="shared" si="0"/>
        <v>4847831.801268319</v>
      </c>
      <c r="K10" s="421" t="str">
        <f>+'ต.6'!B9</f>
        <v>โครงการพัฒนาเกษตรกรรมยั่งยืน </v>
      </c>
      <c r="L10" s="446">
        <f>+'ต.6'!C9</f>
        <v>26334339.03575882</v>
      </c>
      <c r="M10" s="446">
        <f>+'ต.6'!D9</f>
        <v>0</v>
      </c>
      <c r="N10" s="446">
        <f>+'ต.6'!E9</f>
        <v>1797268.6792842266</v>
      </c>
      <c r="O10" s="446">
        <f>+'ต.6'!F9</f>
        <v>3216183.6869098395</v>
      </c>
      <c r="P10" s="208">
        <f t="shared" si="5"/>
        <v>31347791.401952885</v>
      </c>
      <c r="Q10" s="423">
        <f>+'ต.6'!H9</f>
        <v>4</v>
      </c>
      <c r="R10" s="423" t="str">
        <f>+'ต.6'!I9</f>
        <v>เรื่อง</v>
      </c>
      <c r="S10" s="351">
        <f t="shared" si="1"/>
        <v>7836947.850488221</v>
      </c>
      <c r="T10" s="450">
        <f t="shared" si="2"/>
        <v>223.31764680605758</v>
      </c>
      <c r="U10" s="451">
        <f t="shared" si="2"/>
        <v>100</v>
      </c>
      <c r="V10" s="450">
        <f t="shared" si="3"/>
        <v>61.6588234030288</v>
      </c>
    </row>
    <row r="11" spans="1:22" s="276" customFormat="1" ht="21">
      <c r="A11" s="228">
        <v>6</v>
      </c>
      <c r="B11" s="232" t="s">
        <v>454</v>
      </c>
      <c r="C11" s="446">
        <v>18412358.948084947</v>
      </c>
      <c r="D11" s="447">
        <v>0</v>
      </c>
      <c r="E11" s="446">
        <v>1165112.0116419208</v>
      </c>
      <c r="F11" s="446">
        <v>4049909.29860772</v>
      </c>
      <c r="G11" s="208">
        <f t="shared" si="4"/>
        <v>23627380.258334585</v>
      </c>
      <c r="H11" s="306">
        <v>2</v>
      </c>
      <c r="I11" s="228" t="s">
        <v>14</v>
      </c>
      <c r="J11" s="208">
        <f t="shared" si="0"/>
        <v>11813690.129167292</v>
      </c>
      <c r="K11" s="421"/>
      <c r="L11" s="446"/>
      <c r="M11" s="446"/>
      <c r="N11" s="446"/>
      <c r="O11" s="446"/>
      <c r="P11" s="208">
        <f t="shared" si="5"/>
        <v>0</v>
      </c>
      <c r="Q11" s="423"/>
      <c r="R11" s="423"/>
      <c r="S11" s="351" t="e">
        <f t="shared" si="1"/>
        <v>#DIV/0!</v>
      </c>
      <c r="T11" s="450">
        <f t="shared" si="2"/>
        <v>-100</v>
      </c>
      <c r="U11" s="451">
        <f t="shared" si="2"/>
        <v>-100</v>
      </c>
      <c r="V11" s="450" t="e">
        <f t="shared" si="3"/>
        <v>#DIV/0!</v>
      </c>
    </row>
    <row r="12" spans="1:22" s="276" customFormat="1" ht="21" customHeight="1">
      <c r="A12" s="228">
        <v>7</v>
      </c>
      <c r="B12" s="232" t="s">
        <v>404</v>
      </c>
      <c r="C12" s="446">
        <v>629305.0889146016</v>
      </c>
      <c r="D12" s="447">
        <v>0</v>
      </c>
      <c r="E12" s="446">
        <v>293996.4207416369</v>
      </c>
      <c r="F12" s="446">
        <v>63115.04921505005</v>
      </c>
      <c r="G12" s="208">
        <f t="shared" si="4"/>
        <v>986416.5588712886</v>
      </c>
      <c r="H12" s="306">
        <v>12</v>
      </c>
      <c r="I12" s="228" t="s">
        <v>12</v>
      </c>
      <c r="J12" s="208">
        <f t="shared" si="0"/>
        <v>82201.37990594072</v>
      </c>
      <c r="K12" s="406" t="str">
        <f>+'ต.6'!B10</f>
        <v>โครงการเตือนภัยเศรษฐกิจการเกษตร</v>
      </c>
      <c r="L12" s="446">
        <f>+'ต.6'!C10</f>
        <v>258922.1833565451</v>
      </c>
      <c r="M12" s="446">
        <f>+'ต.6'!D10</f>
        <v>0</v>
      </c>
      <c r="N12" s="446">
        <f>+'ต.6'!E10</f>
        <v>138408.53903279046</v>
      </c>
      <c r="O12" s="446">
        <f>+'ต.6'!F10</f>
        <v>103003.32865666845</v>
      </c>
      <c r="P12" s="208">
        <f t="shared" si="5"/>
        <v>500334.05104600405</v>
      </c>
      <c r="Q12" s="423">
        <f>+'ต.6'!H10</f>
        <v>12</v>
      </c>
      <c r="R12" s="423" t="str">
        <f>+'ต.6'!I10</f>
        <v>เรื่อง</v>
      </c>
      <c r="S12" s="351">
        <f aca="true" t="shared" si="6" ref="S12:S20">P12/Q12</f>
        <v>41694.50425383367</v>
      </c>
      <c r="T12" s="450">
        <f>IF(G12=0,0,(P12-G12)/G12)*100</f>
        <v>-49.27761030101588</v>
      </c>
      <c r="U12" s="451">
        <f>IF(H12=0,0,(Q12-H12)/H12)*100</f>
        <v>0</v>
      </c>
      <c r="V12" s="450">
        <f aca="true" t="shared" si="7" ref="V12:V20">IF(J12=0,0,(S12-J12)/J12)*100</f>
        <v>-49.27761030101589</v>
      </c>
    </row>
    <row r="13" spans="1:22" s="276" customFormat="1" ht="42">
      <c r="A13" s="228">
        <v>8</v>
      </c>
      <c r="B13" s="232" t="s">
        <v>455</v>
      </c>
      <c r="C13" s="446">
        <v>8652868.459494535</v>
      </c>
      <c r="D13" s="447">
        <v>0</v>
      </c>
      <c r="E13" s="446">
        <v>537892.2147850116</v>
      </c>
      <c r="F13" s="446">
        <v>623629.0916682042</v>
      </c>
      <c r="G13" s="208">
        <f t="shared" si="4"/>
        <v>9814389.76594775</v>
      </c>
      <c r="H13" s="335">
        <v>4</v>
      </c>
      <c r="I13" s="228" t="s">
        <v>444</v>
      </c>
      <c r="J13" s="208">
        <f t="shared" si="0"/>
        <v>2453597.4414869375</v>
      </c>
      <c r="K13" s="232"/>
      <c r="L13" s="446"/>
      <c r="M13" s="448">
        <v>0</v>
      </c>
      <c r="N13" s="446"/>
      <c r="O13" s="446"/>
      <c r="P13" s="208">
        <f t="shared" si="5"/>
        <v>0</v>
      </c>
      <c r="Q13" s="350"/>
      <c r="R13" s="350"/>
      <c r="S13" s="351" t="e">
        <f t="shared" si="6"/>
        <v>#DIV/0!</v>
      </c>
      <c r="T13" s="450">
        <f aca="true" t="shared" si="8" ref="T13:U20">IF(G13=0,0,(P13-G13)/G13)*100</f>
        <v>-100</v>
      </c>
      <c r="U13" s="451">
        <f t="shared" si="8"/>
        <v>-100</v>
      </c>
      <c r="V13" s="450" t="e">
        <f t="shared" si="7"/>
        <v>#DIV/0!</v>
      </c>
    </row>
    <row r="14" spans="1:22" s="276" customFormat="1" ht="42">
      <c r="A14" s="228">
        <v>9</v>
      </c>
      <c r="B14" s="232" t="s">
        <v>456</v>
      </c>
      <c r="C14" s="446">
        <v>8064571.453749865</v>
      </c>
      <c r="D14" s="447">
        <v>0</v>
      </c>
      <c r="E14" s="446">
        <v>501321.6392755491</v>
      </c>
      <c r="F14" s="446">
        <v>581229.3800533689</v>
      </c>
      <c r="G14" s="208">
        <f t="shared" si="4"/>
        <v>9147122.473078784</v>
      </c>
      <c r="H14" s="335">
        <v>1</v>
      </c>
      <c r="I14" s="228" t="s">
        <v>12</v>
      </c>
      <c r="J14" s="208">
        <f t="shared" si="0"/>
        <v>9147122.473078784</v>
      </c>
      <c r="K14" s="406"/>
      <c r="L14" s="446"/>
      <c r="M14" s="446">
        <f>+'ต.6'!D14</f>
        <v>0</v>
      </c>
      <c r="N14" s="446"/>
      <c r="O14" s="446"/>
      <c r="P14" s="208">
        <f t="shared" si="5"/>
        <v>0</v>
      </c>
      <c r="Q14" s="423"/>
      <c r="R14" s="423"/>
      <c r="S14" s="351" t="e">
        <f t="shared" si="6"/>
        <v>#DIV/0!</v>
      </c>
      <c r="T14" s="450">
        <f t="shared" si="8"/>
        <v>-100</v>
      </c>
      <c r="U14" s="451">
        <f t="shared" si="8"/>
        <v>-100</v>
      </c>
      <c r="V14" s="450" t="e">
        <f t="shared" si="7"/>
        <v>#DIV/0!</v>
      </c>
    </row>
    <row r="15" spans="1:22" s="276" customFormat="1" ht="42">
      <c r="A15" s="228">
        <v>10</v>
      </c>
      <c r="B15" s="232" t="s">
        <v>457</v>
      </c>
      <c r="C15" s="446">
        <v>4285004.155804301</v>
      </c>
      <c r="D15" s="447">
        <v>0</v>
      </c>
      <c r="E15" s="446">
        <v>316578.64061260084</v>
      </c>
      <c r="F15" s="446">
        <v>226332.1293829768</v>
      </c>
      <c r="G15" s="208">
        <f t="shared" si="4"/>
        <v>4827914.925799878</v>
      </c>
      <c r="H15" s="335">
        <v>2</v>
      </c>
      <c r="I15" s="228" t="s">
        <v>12</v>
      </c>
      <c r="J15" s="208">
        <f t="shared" si="0"/>
        <v>2413957.462899939</v>
      </c>
      <c r="K15" s="312" t="str">
        <f>+'ต.6'!B14</f>
        <v>โครงการพัฒนาโครงสร้างพื้นฐานและระบบโลจิสติกส์สินค้าเกษตร</v>
      </c>
      <c r="L15" s="446">
        <f>+'ต.6'!C14</f>
        <v>1051401.0824037306</v>
      </c>
      <c r="M15" s="446">
        <f>+'ต.6'!D14</f>
        <v>0</v>
      </c>
      <c r="N15" s="446">
        <f>+'ต.6'!E14</f>
        <v>86569.23842364002</v>
      </c>
      <c r="O15" s="446">
        <f>+'ต.6'!F14</f>
        <v>113192.98821643015</v>
      </c>
      <c r="P15" s="208">
        <f t="shared" si="5"/>
        <v>1251163.3090438007</v>
      </c>
      <c r="Q15" s="423">
        <f>+'ต.6'!H14</f>
        <v>1</v>
      </c>
      <c r="R15" s="423" t="str">
        <f>+'ต.6'!I14</f>
        <v>เรื่อง</v>
      </c>
      <c r="S15" s="351">
        <f t="shared" si="6"/>
        <v>1251163.3090438007</v>
      </c>
      <c r="T15" s="450">
        <f t="shared" si="8"/>
        <v>-74.08481035244195</v>
      </c>
      <c r="U15" s="451">
        <f t="shared" si="8"/>
        <v>-50</v>
      </c>
      <c r="V15" s="450">
        <f t="shared" si="7"/>
        <v>-48.16962070488387</v>
      </c>
    </row>
    <row r="16" spans="1:22" s="276" customFormat="1" ht="42">
      <c r="A16" s="228">
        <v>11</v>
      </c>
      <c r="B16" s="232" t="s">
        <v>405</v>
      </c>
      <c r="C16" s="446">
        <v>11470447.029694714</v>
      </c>
      <c r="D16" s="447">
        <v>0</v>
      </c>
      <c r="E16" s="446">
        <v>717338.717138462</v>
      </c>
      <c r="F16" s="446">
        <v>971082.6037764092</v>
      </c>
      <c r="G16" s="208">
        <f t="shared" si="4"/>
        <v>13158868.350609584</v>
      </c>
      <c r="H16" s="335">
        <v>14</v>
      </c>
      <c r="I16" s="228" t="s">
        <v>75</v>
      </c>
      <c r="J16" s="208">
        <f t="shared" si="0"/>
        <v>939919.1679006845</v>
      </c>
      <c r="K16" s="312" t="str">
        <f>+'ต.6'!B15</f>
        <v>โครงการติดตามประเมินผลการดำเนินงานโครงการพระราชดำริ</v>
      </c>
      <c r="L16" s="446">
        <f>+'ต.6'!C15</f>
        <v>10351622.961843224</v>
      </c>
      <c r="M16" s="446">
        <f>+'ต.6'!D15</f>
        <v>0</v>
      </c>
      <c r="N16" s="446">
        <f>+'ต.6'!E15</f>
        <v>715423.4526795386</v>
      </c>
      <c r="O16" s="446">
        <f>+'ต.6'!F15</f>
        <v>1331356.573759438</v>
      </c>
      <c r="P16" s="208">
        <f t="shared" si="5"/>
        <v>12398402.988282202</v>
      </c>
      <c r="Q16" s="423">
        <f>+'ต.6'!H15</f>
        <v>18</v>
      </c>
      <c r="R16" s="423" t="str">
        <f>+'ต.6'!I15</f>
        <v>โครงการ</v>
      </c>
      <c r="S16" s="351">
        <f t="shared" si="6"/>
        <v>688800.1660156779</v>
      </c>
      <c r="T16" s="450">
        <f t="shared" si="8"/>
        <v>-5.779109130551895</v>
      </c>
      <c r="U16" s="451">
        <f t="shared" si="8"/>
        <v>28.57142857142857</v>
      </c>
      <c r="V16" s="450">
        <f t="shared" si="7"/>
        <v>-26.717084879318143</v>
      </c>
    </row>
    <row r="17" spans="1:22" s="276" customFormat="1" ht="42">
      <c r="A17" s="228">
        <v>12</v>
      </c>
      <c r="B17" s="232" t="s">
        <v>318</v>
      </c>
      <c r="C17" s="446">
        <v>25350520.328967284</v>
      </c>
      <c r="D17" s="447">
        <v>0</v>
      </c>
      <c r="E17" s="446">
        <v>1581427.9137575265</v>
      </c>
      <c r="F17" s="446">
        <v>2510041.0951688224</v>
      </c>
      <c r="G17" s="208">
        <f t="shared" si="4"/>
        <v>29441989.33789363</v>
      </c>
      <c r="H17" s="335">
        <v>882</v>
      </c>
      <c r="I17" s="228" t="s">
        <v>136</v>
      </c>
      <c r="J17" s="208">
        <f t="shared" si="0"/>
        <v>33380.94029239641</v>
      </c>
      <c r="K17" s="312" t="str">
        <f>+'ต.6'!B16</f>
        <v>โครงการศูนย์เรียนรู้การเพิ่มประสิทธิภาพการผลิตสินค้าเกษตร </v>
      </c>
      <c r="L17" s="446">
        <f>+'ต.6'!C16</f>
        <v>22605863.88842417</v>
      </c>
      <c r="M17" s="446">
        <f>+'ต.6'!D16</f>
        <v>0</v>
      </c>
      <c r="N17" s="446">
        <f>+'ต.6'!E16</f>
        <v>1501495.5604764228</v>
      </c>
      <c r="O17" s="446">
        <f>+'ต.6'!F16</f>
        <v>3251256.9466649597</v>
      </c>
      <c r="P17" s="208">
        <f t="shared" si="5"/>
        <v>27358616.39556555</v>
      </c>
      <c r="Q17" s="423">
        <f>+'ต.6'!H16</f>
        <v>1010</v>
      </c>
      <c r="R17" s="423" t="str">
        <f>+'ต.6'!I16</f>
        <v>ราย</v>
      </c>
      <c r="S17" s="351">
        <f t="shared" si="6"/>
        <v>27087.739005510448</v>
      </c>
      <c r="T17" s="450">
        <f t="shared" si="8"/>
        <v>-7.076196239384725</v>
      </c>
      <c r="U17" s="451">
        <f t="shared" si="8"/>
        <v>14.512471655328799</v>
      </c>
      <c r="V17" s="450">
        <f t="shared" si="7"/>
        <v>-18.852678300135963</v>
      </c>
    </row>
    <row r="18" spans="1:22" s="276" customFormat="1" ht="42">
      <c r="A18" s="228">
        <v>13</v>
      </c>
      <c r="B18" s="232" t="s">
        <v>458</v>
      </c>
      <c r="C18" s="446">
        <v>6817333.845416343</v>
      </c>
      <c r="D18" s="447">
        <v>0</v>
      </c>
      <c r="E18" s="446">
        <v>445895.12625590485</v>
      </c>
      <c r="F18" s="446">
        <v>644321.1291516636</v>
      </c>
      <c r="G18" s="208">
        <f t="shared" si="4"/>
        <v>7907550.100823912</v>
      </c>
      <c r="H18" s="335">
        <v>2</v>
      </c>
      <c r="I18" s="228" t="s">
        <v>12</v>
      </c>
      <c r="J18" s="208">
        <f t="shared" si="0"/>
        <v>3953775.050411956</v>
      </c>
      <c r="K18" s="406" t="str">
        <f>+'ต.6'!B18</f>
        <v>โครงการติดตามประเมินผลภายใต้แผนงานบูรณาการพัฒนาและส่งเสริมเศรษฐกิจฐานราก</v>
      </c>
      <c r="L18" s="446">
        <f>+'ต.6'!C18</f>
        <v>5831083.635115567</v>
      </c>
      <c r="M18" s="446">
        <f>+'ต.6'!D18</f>
        <v>0</v>
      </c>
      <c r="N18" s="446">
        <f>+'ต.6'!E18</f>
        <v>435944.78662063245</v>
      </c>
      <c r="O18" s="446">
        <f>+'ต.6'!F18</f>
        <v>785860.2505252679</v>
      </c>
      <c r="P18" s="208">
        <f t="shared" si="5"/>
        <v>7052888.672261467</v>
      </c>
      <c r="Q18" s="423">
        <f>+'ต.6'!H18</f>
        <v>2</v>
      </c>
      <c r="R18" s="423" t="str">
        <f>+'ต.6'!I18</f>
        <v>เรื่อง</v>
      </c>
      <c r="S18" s="351">
        <f t="shared" si="6"/>
        <v>3526444.3361307336</v>
      </c>
      <c r="T18" s="450">
        <f t="shared" si="8"/>
        <v>-10.808169631114886</v>
      </c>
      <c r="U18" s="451">
        <f t="shared" si="8"/>
        <v>0</v>
      </c>
      <c r="V18" s="450">
        <f t="shared" si="7"/>
        <v>-10.808169631114886</v>
      </c>
    </row>
    <row r="19" spans="1:22" s="276" customFormat="1" ht="21">
      <c r="A19" s="228">
        <v>14</v>
      </c>
      <c r="B19" s="232"/>
      <c r="C19" s="446"/>
      <c r="D19" s="447"/>
      <c r="E19" s="446"/>
      <c r="F19" s="446"/>
      <c r="G19" s="208">
        <f t="shared" si="4"/>
        <v>0</v>
      </c>
      <c r="H19" s="335"/>
      <c r="I19" s="228"/>
      <c r="J19" s="208" t="e">
        <f t="shared" si="0"/>
        <v>#DIV/0!</v>
      </c>
      <c r="K19" s="406" t="str">
        <f>+'ต.6'!B11</f>
        <v>โครงการจัดทำข้อมูลด้านการเกษตรแห่งชาติ</v>
      </c>
      <c r="L19" s="446">
        <f>+'ต.6'!C11</f>
        <v>37484757.76352204</v>
      </c>
      <c r="M19" s="446">
        <f>+'ต.6'!D11</f>
        <v>0</v>
      </c>
      <c r="N19" s="446">
        <f>+'ต.6'!E11</f>
        <v>2477660.13051088</v>
      </c>
      <c r="O19" s="446">
        <f>+'ต.6'!F11</f>
        <v>7222869.699152462</v>
      </c>
      <c r="P19" s="208">
        <f t="shared" si="5"/>
        <v>47185287.59318538</v>
      </c>
      <c r="Q19" s="423">
        <f>+'ต.6'!H11</f>
        <v>4</v>
      </c>
      <c r="R19" s="423" t="str">
        <f>+'ต.6'!I11</f>
        <v>เรื่อง</v>
      </c>
      <c r="S19" s="351">
        <f t="shared" si="6"/>
        <v>11796321.898296345</v>
      </c>
      <c r="T19" s="450">
        <f t="shared" si="8"/>
        <v>0</v>
      </c>
      <c r="U19" s="451">
        <f t="shared" si="8"/>
        <v>0</v>
      </c>
      <c r="V19" s="450" t="e">
        <f t="shared" si="7"/>
        <v>#DIV/0!</v>
      </c>
    </row>
    <row r="20" spans="1:22" s="276" customFormat="1" ht="42">
      <c r="A20" s="228">
        <v>15</v>
      </c>
      <c r="B20" s="232"/>
      <c r="C20" s="446"/>
      <c r="D20" s="447"/>
      <c r="E20" s="446"/>
      <c r="F20" s="446"/>
      <c r="G20" s="208">
        <f t="shared" si="4"/>
        <v>0</v>
      </c>
      <c r="H20" s="335"/>
      <c r="I20" s="228"/>
      <c r="J20" s="208" t="e">
        <f t="shared" si="0"/>
        <v>#DIV/0!</v>
      </c>
      <c r="K20" s="406" t="str">
        <f>+'ต.6'!B12</f>
        <v>โครงการจัดการสินค้าเกษตรเพื่อเพิ่มประสิทธิภาพการผลิตและยกระดับมูลค่าสินค้าเกษตร</v>
      </c>
      <c r="L20" s="446">
        <f>+'ต.6'!C12</f>
        <v>15865666.424004897</v>
      </c>
      <c r="M20" s="446">
        <f>+'ต.6'!D12</f>
        <v>0</v>
      </c>
      <c r="N20" s="446">
        <f>+'ต.6'!E12</f>
        <v>1135992.5506835855</v>
      </c>
      <c r="O20" s="446">
        <f>+'ต.6'!F12</f>
        <v>1900360.418843978</v>
      </c>
      <c r="P20" s="208">
        <f t="shared" si="5"/>
        <v>18902019.39353246</v>
      </c>
      <c r="Q20" s="423">
        <f>+'ต.6'!H12</f>
        <v>7</v>
      </c>
      <c r="R20" s="423" t="str">
        <f>+'ต.6'!I12</f>
        <v>เรื่อง</v>
      </c>
      <c r="S20" s="351">
        <f t="shared" si="6"/>
        <v>2700288.4847903512</v>
      </c>
      <c r="T20" s="450">
        <f t="shared" si="8"/>
        <v>0</v>
      </c>
      <c r="U20" s="451">
        <f t="shared" si="8"/>
        <v>0</v>
      </c>
      <c r="V20" s="450" t="e">
        <f t="shared" si="7"/>
        <v>#DIV/0!</v>
      </c>
    </row>
    <row r="21" spans="1:22" s="276" customFormat="1" ht="42">
      <c r="A21" s="228">
        <v>16</v>
      </c>
      <c r="B21" s="232"/>
      <c r="C21" s="446"/>
      <c r="D21" s="447"/>
      <c r="E21" s="446"/>
      <c r="F21" s="446"/>
      <c r="G21" s="208">
        <f>SUM(C21:F21)</f>
        <v>0</v>
      </c>
      <c r="H21" s="335"/>
      <c r="I21" s="228"/>
      <c r="J21" s="208" t="e">
        <f>G21/H21</f>
        <v>#DIV/0!</v>
      </c>
      <c r="K21" s="406" t="str">
        <f>+'ต.6'!B13</f>
        <v>โครงการบริหารจัดการทรัพยากรการเกษตรและสิ่งแวดล้อมอย่างสมดุลและยั่งยืน</v>
      </c>
      <c r="L21" s="446">
        <f>+'ต.6'!C13</f>
        <v>2149965.0146567775</v>
      </c>
      <c r="M21" s="446">
        <f>+'ต.6'!D13</f>
        <v>0</v>
      </c>
      <c r="N21" s="446">
        <f>+'ต.6'!E13</f>
        <v>166478.2163538962</v>
      </c>
      <c r="O21" s="446">
        <f>+'ต.6'!F13</f>
        <v>256573.12106660334</v>
      </c>
      <c r="P21" s="208">
        <f t="shared" si="5"/>
        <v>2573016.352077277</v>
      </c>
      <c r="Q21" s="423">
        <f>+'ต.6'!H13</f>
        <v>2</v>
      </c>
      <c r="R21" s="423" t="str">
        <f>+'ต.6'!I13</f>
        <v>เรื่อง</v>
      </c>
      <c r="S21" s="351">
        <f>P21/Q21</f>
        <v>1286508.1760386385</v>
      </c>
      <c r="T21" s="450">
        <f aca="true" t="shared" si="9" ref="T21:U24">IF(G21=0,0,(P21-G21)/G21)*100</f>
        <v>0</v>
      </c>
      <c r="U21" s="451">
        <f t="shared" si="9"/>
        <v>0</v>
      </c>
      <c r="V21" s="450" t="e">
        <f>IF(J21=0,0,(S21-J21)/J21)*100</f>
        <v>#DIV/0!</v>
      </c>
    </row>
    <row r="22" spans="1:22" s="276" customFormat="1" ht="42">
      <c r="A22" s="228">
        <v>17</v>
      </c>
      <c r="B22" s="232"/>
      <c r="C22" s="446"/>
      <c r="D22" s="447"/>
      <c r="E22" s="446"/>
      <c r="F22" s="446"/>
      <c r="G22" s="208">
        <f>SUM(C22:F22)</f>
        <v>0</v>
      </c>
      <c r="H22" s="335"/>
      <c r="I22" s="228"/>
      <c r="J22" s="208" t="e">
        <f>G22/H22</f>
        <v>#DIV/0!</v>
      </c>
      <c r="K22" s="406" t="str">
        <f>+'ต.6'!B17</f>
        <v>โครงการส่งเสริมการพัฒนาระบบประกันภัยผลผลิตทางการเกษตร</v>
      </c>
      <c r="L22" s="446">
        <f>+'ต.6'!C17</f>
        <v>1074982.5073283887</v>
      </c>
      <c r="M22" s="446">
        <f>+'ต.6'!D17</f>
        <v>0</v>
      </c>
      <c r="N22" s="446">
        <f>+'ต.6'!E17</f>
        <v>83239.1081769481</v>
      </c>
      <c r="O22" s="446">
        <f>+'ต.6'!F17</f>
        <v>128286.56053330167</v>
      </c>
      <c r="P22" s="208">
        <f t="shared" si="5"/>
        <v>1286508.1760386385</v>
      </c>
      <c r="Q22" s="423">
        <f>+'ต.6'!H17</f>
        <v>1</v>
      </c>
      <c r="R22" s="423" t="str">
        <f>+'ต.6'!I17</f>
        <v>เรื่อง</v>
      </c>
      <c r="S22" s="351">
        <f>P22/Q22</f>
        <v>1286508.1760386385</v>
      </c>
      <c r="T22" s="450">
        <f t="shared" si="9"/>
        <v>0</v>
      </c>
      <c r="U22" s="451">
        <f t="shared" si="9"/>
        <v>0</v>
      </c>
      <c r="V22" s="450" t="e">
        <f>IF(J22=0,0,(S22-J22)/J22)*100</f>
        <v>#DIV/0!</v>
      </c>
    </row>
    <row r="23" spans="1:22" s="276" customFormat="1" ht="42">
      <c r="A23" s="228">
        <v>18</v>
      </c>
      <c r="B23" s="232"/>
      <c r="C23" s="446"/>
      <c r="D23" s="447"/>
      <c r="E23" s="446"/>
      <c r="F23" s="446"/>
      <c r="G23" s="208">
        <f>SUM(C23:F23)</f>
        <v>0</v>
      </c>
      <c r="H23" s="335"/>
      <c r="I23" s="228"/>
      <c r="J23" s="208" t="e">
        <f>G23/H23</f>
        <v>#DIV/0!</v>
      </c>
      <c r="K23" s="406" t="str">
        <f>+'ต.6'!B19</f>
        <v>โครงการสร้างผู้ประกอบการเพื่อให้บริการทางการเกษตรในชุมชน</v>
      </c>
      <c r="L23" s="446">
        <f>+'ต.6'!C19</f>
        <v>15596597.079044066</v>
      </c>
      <c r="M23" s="446">
        <f>+'ต.6'!D19</f>
        <v>0</v>
      </c>
      <c r="N23" s="446">
        <f>+'ต.6'!E19</f>
        <v>1034661.1584742948</v>
      </c>
      <c r="O23" s="446">
        <f>+'ต.6'!F19</f>
        <v>1874321.4136219453</v>
      </c>
      <c r="P23" s="208">
        <f t="shared" si="5"/>
        <v>18505579.651140306</v>
      </c>
      <c r="Q23" s="423">
        <f>+'ต.6'!H19</f>
        <v>1</v>
      </c>
      <c r="R23" s="423" t="str">
        <f>+'ต.6'!I19</f>
        <v>เรื่อง</v>
      </c>
      <c r="S23" s="351">
        <f>P23/Q23</f>
        <v>18505579.651140306</v>
      </c>
      <c r="T23" s="450">
        <f t="shared" si="9"/>
        <v>0</v>
      </c>
      <c r="U23" s="451">
        <f t="shared" si="9"/>
        <v>0</v>
      </c>
      <c r="V23" s="450" t="e">
        <f>IF(J23=0,0,(S23-J23)/J23)*100</f>
        <v>#DIV/0!</v>
      </c>
    </row>
    <row r="24" spans="1:22" s="276" customFormat="1" ht="21">
      <c r="A24" s="228">
        <v>19</v>
      </c>
      <c r="B24" s="232"/>
      <c r="C24" s="446"/>
      <c r="D24" s="447"/>
      <c r="E24" s="446"/>
      <c r="F24" s="446"/>
      <c r="G24" s="208">
        <f>SUM(C24:F24)</f>
        <v>0</v>
      </c>
      <c r="H24" s="335"/>
      <c r="I24" s="228"/>
      <c r="J24" s="208" t="e">
        <f>G24/H24</f>
        <v>#DIV/0!</v>
      </c>
      <c r="K24" s="406" t="str">
        <f>+'ต.6'!B20</f>
        <v>โครงการพัฒนาแพลตฟอร์มดิจิทัลของรัฐ</v>
      </c>
      <c r="L24" s="446">
        <f>+'ต.6'!C20</f>
        <v>164768.66213598326</v>
      </c>
      <c r="M24" s="446">
        <f>+'ต.6'!D20</f>
        <v>0</v>
      </c>
      <c r="N24" s="446">
        <f>+'ต.6'!E20</f>
        <v>88078.16120268483</v>
      </c>
      <c r="O24" s="446">
        <f>+'ต.6'!F20</f>
        <v>65547.57278151627</v>
      </c>
      <c r="P24" s="208">
        <f t="shared" si="5"/>
        <v>318394.39612018433</v>
      </c>
      <c r="Q24" s="423">
        <f>+'ต.6'!H20</f>
        <v>1</v>
      </c>
      <c r="R24" s="423" t="str">
        <f>+'ต.6'!I20</f>
        <v>เรื่อง</v>
      </c>
      <c r="S24" s="351">
        <f>P24/Q24</f>
        <v>318394.39612018433</v>
      </c>
      <c r="T24" s="450">
        <f t="shared" si="9"/>
        <v>0</v>
      </c>
      <c r="U24" s="451">
        <f t="shared" si="9"/>
        <v>0</v>
      </c>
      <c r="V24" s="450" t="e">
        <f>IF(J24=0,0,(S24-J24)/J24)*100</f>
        <v>#DIV/0!</v>
      </c>
    </row>
  </sheetData>
  <sheetProtection/>
  <mergeCells count="6">
    <mergeCell ref="A3:A4"/>
    <mergeCell ref="B3:B4"/>
    <mergeCell ref="C3:J3"/>
    <mergeCell ref="K3:K4"/>
    <mergeCell ref="L3:S3"/>
    <mergeCell ref="T3:V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C9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7.57421875" style="259" customWidth="1"/>
    <col min="2" max="2" width="35.57421875" style="256" customWidth="1"/>
    <col min="3" max="3" width="80.57421875" style="256" customWidth="1"/>
    <col min="4" max="16384" width="9.140625" style="256" customWidth="1"/>
  </cols>
  <sheetData>
    <row r="1" ht="21">
      <c r="A1" s="267" t="s">
        <v>401</v>
      </c>
    </row>
    <row r="2" ht="21">
      <c r="A2" s="268" t="s">
        <v>402</v>
      </c>
    </row>
    <row r="3" spans="1:3" ht="21">
      <c r="A3" s="269" t="s">
        <v>22</v>
      </c>
      <c r="B3" s="269" t="s">
        <v>20</v>
      </c>
      <c r="C3" s="269" t="s">
        <v>344</v>
      </c>
    </row>
    <row r="4" spans="1:3" ht="64.5" customHeight="1">
      <c r="A4" s="264">
        <v>1</v>
      </c>
      <c r="B4" s="270" t="s">
        <v>311</v>
      </c>
      <c r="C4" s="271" t="s">
        <v>406</v>
      </c>
    </row>
    <row r="5" spans="1:3" ht="43.5">
      <c r="A5" s="264">
        <v>2</v>
      </c>
      <c r="B5" s="270" t="s">
        <v>403</v>
      </c>
      <c r="C5" s="271" t="s">
        <v>407</v>
      </c>
    </row>
    <row r="6" spans="1:3" ht="43.5">
      <c r="A6" s="264">
        <v>5</v>
      </c>
      <c r="B6" s="272" t="s">
        <v>314</v>
      </c>
      <c r="C6" s="273" t="s">
        <v>415</v>
      </c>
    </row>
    <row r="7" spans="1:3" ht="87">
      <c r="A7" s="264">
        <v>6</v>
      </c>
      <c r="B7" s="272" t="s">
        <v>404</v>
      </c>
      <c r="C7" s="273" t="s">
        <v>416</v>
      </c>
    </row>
    <row r="8" spans="1:3" ht="43.5">
      <c r="A8" s="264">
        <v>10</v>
      </c>
      <c r="B8" s="273" t="s">
        <v>165</v>
      </c>
      <c r="C8" s="273" t="s">
        <v>417</v>
      </c>
    </row>
    <row r="9" spans="1:3" ht="65.25">
      <c r="A9" s="264">
        <v>11</v>
      </c>
      <c r="B9" s="273" t="s">
        <v>405</v>
      </c>
      <c r="C9" s="273" t="s">
        <v>418</v>
      </c>
    </row>
  </sheetData>
  <sheetProtection/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AE34"/>
  <sheetViews>
    <sheetView zoomScalePageLayoutView="0" workbookViewId="0" topLeftCell="A7">
      <selection activeCell="AB9" sqref="AB9:AD15"/>
    </sheetView>
  </sheetViews>
  <sheetFormatPr defaultColWidth="9.140625" defaultRowHeight="15"/>
  <cols>
    <col min="1" max="1" width="28.57421875" style="67" customWidth="1"/>
    <col min="2" max="2" width="7.57421875" style="67" customWidth="1"/>
    <col min="3" max="4" width="11.57421875" style="67" customWidth="1"/>
    <col min="5" max="5" width="10.57421875" style="67" customWidth="1"/>
    <col min="6" max="6" width="10.57421875" style="94" customWidth="1"/>
    <col min="7" max="10" width="10.57421875" style="68" customWidth="1"/>
    <col min="11" max="11" width="10.57421875" style="94" customWidth="1"/>
    <col min="12" max="12" width="10.57421875" style="67" customWidth="1"/>
    <col min="13" max="13" width="28.57421875" style="67" customWidth="1"/>
    <col min="14" max="14" width="7.57421875" style="67" customWidth="1"/>
    <col min="15" max="15" width="11.57421875" style="67" customWidth="1"/>
    <col min="16" max="17" width="10.57421875" style="67" customWidth="1"/>
    <col min="18" max="18" width="9.57421875" style="67" customWidth="1"/>
    <col min="19" max="19" width="10.57421875" style="94" customWidth="1"/>
    <col min="20" max="24" width="10.57421875" style="68" customWidth="1"/>
    <col min="25" max="25" width="9.57421875" style="68" customWidth="1"/>
    <col min="26" max="26" width="10.57421875" style="94" customWidth="1"/>
    <col min="27" max="27" width="10.57421875" style="67" customWidth="1"/>
    <col min="28" max="28" width="16.57421875" style="67" bestFit="1" customWidth="1"/>
    <col min="29" max="29" width="18.7109375" style="67" bestFit="1" customWidth="1"/>
    <col min="30" max="30" width="16.421875" style="67" bestFit="1" customWidth="1"/>
    <col min="31" max="32" width="9.140625" style="67" customWidth="1"/>
    <col min="33" max="33" width="35.140625" style="67" customWidth="1"/>
    <col min="34" max="16384" width="9.140625" style="67" customWidth="1"/>
  </cols>
  <sheetData>
    <row r="1" spans="1:25" ht="21">
      <c r="A1" s="66" t="s">
        <v>459</v>
      </c>
      <c r="G1" s="67"/>
      <c r="H1" s="67"/>
      <c r="I1" s="67"/>
      <c r="J1" s="67"/>
      <c r="T1" s="67"/>
      <c r="U1" s="67"/>
      <c r="V1" s="67"/>
      <c r="W1" s="67"/>
      <c r="X1" s="67"/>
      <c r="Y1" s="67"/>
    </row>
    <row r="2" spans="1:30" ht="21">
      <c r="A2" s="353"/>
      <c r="B2" s="354"/>
      <c r="C2" s="354"/>
      <c r="D2" s="354"/>
      <c r="E2" s="354"/>
      <c r="F2" s="355"/>
      <c r="G2" s="354"/>
      <c r="H2" s="354"/>
      <c r="I2" s="354"/>
      <c r="J2" s="354"/>
      <c r="K2" s="355"/>
      <c r="L2" s="356"/>
      <c r="M2" s="356"/>
      <c r="N2" s="356"/>
      <c r="O2" s="354"/>
      <c r="P2" s="354"/>
      <c r="Q2" s="354"/>
      <c r="R2" s="354"/>
      <c r="S2" s="355"/>
      <c r="T2" s="354"/>
      <c r="U2" s="354"/>
      <c r="V2" s="354"/>
      <c r="W2" s="354"/>
      <c r="X2" s="354"/>
      <c r="Y2" s="354"/>
      <c r="Z2" s="355"/>
      <c r="AA2" s="356"/>
      <c r="AB2" s="354"/>
      <c r="AC2" s="354"/>
      <c r="AD2" s="356" t="s">
        <v>15</v>
      </c>
    </row>
    <row r="3" spans="1:30" ht="21" customHeight="1">
      <c r="A3" s="563" t="s">
        <v>460</v>
      </c>
      <c r="B3" s="565" t="s">
        <v>461</v>
      </c>
      <c r="C3" s="564" t="s">
        <v>462</v>
      </c>
      <c r="D3" s="564"/>
      <c r="E3" s="564"/>
      <c r="F3" s="564"/>
      <c r="G3" s="564"/>
      <c r="H3" s="564"/>
      <c r="I3" s="564"/>
      <c r="J3" s="564"/>
      <c r="K3" s="564"/>
      <c r="L3" s="564"/>
      <c r="M3" s="565" t="s">
        <v>16</v>
      </c>
      <c r="N3" s="565" t="s">
        <v>88</v>
      </c>
      <c r="O3" s="564" t="s">
        <v>502</v>
      </c>
      <c r="P3" s="564"/>
      <c r="Q3" s="564"/>
      <c r="R3" s="564"/>
      <c r="S3" s="564"/>
      <c r="T3" s="564"/>
      <c r="U3" s="564"/>
      <c r="V3" s="564"/>
      <c r="W3" s="564"/>
      <c r="X3" s="564"/>
      <c r="Y3" s="564"/>
      <c r="Z3" s="564"/>
      <c r="AA3" s="564"/>
      <c r="AB3" s="563" t="s">
        <v>325</v>
      </c>
      <c r="AC3" s="563"/>
      <c r="AD3" s="563"/>
    </row>
    <row r="4" spans="1:30" ht="21">
      <c r="A4" s="563"/>
      <c r="B4" s="565"/>
      <c r="C4" s="564" t="s">
        <v>463</v>
      </c>
      <c r="D4" s="564"/>
      <c r="E4" s="564"/>
      <c r="F4" s="564"/>
      <c r="G4" s="564" t="s">
        <v>464</v>
      </c>
      <c r="H4" s="564"/>
      <c r="I4" s="564"/>
      <c r="J4" s="564"/>
      <c r="K4" s="564"/>
      <c r="L4" s="563" t="s">
        <v>465</v>
      </c>
      <c r="M4" s="565"/>
      <c r="N4" s="565"/>
      <c r="O4" s="564" t="s">
        <v>463</v>
      </c>
      <c r="P4" s="564"/>
      <c r="Q4" s="564"/>
      <c r="R4" s="564"/>
      <c r="S4" s="564"/>
      <c r="T4" s="564" t="s">
        <v>464</v>
      </c>
      <c r="U4" s="564"/>
      <c r="V4" s="564"/>
      <c r="W4" s="564"/>
      <c r="X4" s="564"/>
      <c r="Y4" s="564"/>
      <c r="Z4" s="564"/>
      <c r="AA4" s="563" t="s">
        <v>9</v>
      </c>
      <c r="AB4" s="565" t="s">
        <v>466</v>
      </c>
      <c r="AC4" s="565" t="s">
        <v>467</v>
      </c>
      <c r="AD4" s="565" t="s">
        <v>336</v>
      </c>
    </row>
    <row r="5" spans="1:30" ht="105">
      <c r="A5" s="563"/>
      <c r="B5" s="565"/>
      <c r="C5" s="77" t="s">
        <v>468</v>
      </c>
      <c r="D5" s="77" t="s">
        <v>469</v>
      </c>
      <c r="E5" s="77" t="s">
        <v>470</v>
      </c>
      <c r="F5" s="77" t="s">
        <v>471</v>
      </c>
      <c r="G5" s="77" t="s">
        <v>472</v>
      </c>
      <c r="H5" s="77" t="s">
        <v>473</v>
      </c>
      <c r="I5" s="77" t="s">
        <v>474</v>
      </c>
      <c r="J5" s="77" t="s">
        <v>475</v>
      </c>
      <c r="K5" s="77" t="s">
        <v>476</v>
      </c>
      <c r="L5" s="563"/>
      <c r="M5" s="565"/>
      <c r="N5" s="565"/>
      <c r="O5" s="77" t="s">
        <v>477</v>
      </c>
      <c r="P5" s="77" t="s">
        <v>478</v>
      </c>
      <c r="Q5" s="77" t="s">
        <v>479</v>
      </c>
      <c r="R5" s="77" t="s">
        <v>480</v>
      </c>
      <c r="S5" s="77" t="s">
        <v>481</v>
      </c>
      <c r="T5" s="77" t="s">
        <v>482</v>
      </c>
      <c r="U5" s="77" t="s">
        <v>483</v>
      </c>
      <c r="V5" s="77" t="s">
        <v>484</v>
      </c>
      <c r="W5" s="77" t="s">
        <v>485</v>
      </c>
      <c r="X5" s="77" t="s">
        <v>486</v>
      </c>
      <c r="Y5" s="77" t="s">
        <v>487</v>
      </c>
      <c r="Z5" s="77" t="s">
        <v>488</v>
      </c>
      <c r="AA5" s="563"/>
      <c r="AB5" s="565"/>
      <c r="AC5" s="565"/>
      <c r="AD5" s="565"/>
    </row>
    <row r="6" spans="1:30" ht="21">
      <c r="A6" s="357"/>
      <c r="B6" s="358"/>
      <c r="C6" s="358" t="s">
        <v>489</v>
      </c>
      <c r="D6" s="358" t="s">
        <v>490</v>
      </c>
      <c r="E6" s="358" t="s">
        <v>491</v>
      </c>
      <c r="F6" s="357"/>
      <c r="G6" s="358" t="s">
        <v>492</v>
      </c>
      <c r="H6" s="358" t="s">
        <v>493</v>
      </c>
      <c r="I6" s="358" t="s">
        <v>494</v>
      </c>
      <c r="J6" s="358" t="s">
        <v>495</v>
      </c>
      <c r="K6" s="357"/>
      <c r="L6" s="358"/>
      <c r="M6" s="357"/>
      <c r="N6" s="358"/>
      <c r="O6" s="358" t="s">
        <v>99</v>
      </c>
      <c r="P6" s="358" t="s">
        <v>496</v>
      </c>
      <c r="Q6" s="358">
        <v>5106</v>
      </c>
      <c r="R6" s="358"/>
      <c r="S6" s="357"/>
      <c r="T6" s="358" t="s">
        <v>100</v>
      </c>
      <c r="U6" s="358" t="s">
        <v>101</v>
      </c>
      <c r="V6" s="358" t="s">
        <v>102</v>
      </c>
      <c r="W6" s="358">
        <v>5107</v>
      </c>
      <c r="X6" s="358">
        <v>5101</v>
      </c>
      <c r="Y6" s="358"/>
      <c r="Z6" s="357"/>
      <c r="AA6" s="358" t="s">
        <v>103</v>
      </c>
      <c r="AB6" s="358"/>
      <c r="AC6" s="358"/>
      <c r="AD6" s="358"/>
    </row>
    <row r="7" spans="1:30" s="276" customFormat="1" ht="21">
      <c r="A7" s="359" t="s">
        <v>330</v>
      </c>
      <c r="B7" s="360"/>
      <c r="C7" s="361">
        <f aca="true" t="shared" si="0" ref="C7:L7">SUM(C9:C1925)</f>
        <v>348718832.81</v>
      </c>
      <c r="D7" s="361">
        <f t="shared" si="0"/>
        <v>55456231.56999999</v>
      </c>
      <c r="E7" s="361">
        <f t="shared" si="0"/>
        <v>0</v>
      </c>
      <c r="F7" s="361">
        <f t="shared" si="0"/>
        <v>404175064.38000005</v>
      </c>
      <c r="G7" s="361">
        <f t="shared" si="0"/>
        <v>118552547.97000003</v>
      </c>
      <c r="H7" s="361">
        <f t="shared" si="0"/>
        <v>30447370.060000002</v>
      </c>
      <c r="I7" s="361">
        <f t="shared" si="0"/>
        <v>14283323.71</v>
      </c>
      <c r="J7" s="361">
        <f t="shared" si="0"/>
        <v>13230254.96</v>
      </c>
      <c r="K7" s="361">
        <f t="shared" si="0"/>
        <v>176513496.7</v>
      </c>
      <c r="L7" s="361">
        <f t="shared" si="0"/>
        <v>580688561.0799999</v>
      </c>
      <c r="M7" s="359" t="s">
        <v>9</v>
      </c>
      <c r="N7" s="360"/>
      <c r="O7" s="361">
        <f aca="true" t="shared" si="1" ref="O7:AA7">SUM(O9:O1925)</f>
        <v>358993596.49</v>
      </c>
      <c r="P7" s="361">
        <f t="shared" si="1"/>
        <v>71960878.9</v>
      </c>
      <c r="Q7" s="361">
        <f t="shared" si="1"/>
        <v>0</v>
      </c>
      <c r="R7" s="361">
        <f t="shared" si="1"/>
        <v>0</v>
      </c>
      <c r="S7" s="361">
        <f t="shared" si="1"/>
        <v>430954475.39</v>
      </c>
      <c r="T7" s="361">
        <f t="shared" si="1"/>
        <v>110685047.13999999</v>
      </c>
      <c r="U7" s="361">
        <f t="shared" si="1"/>
        <v>18143974.939999998</v>
      </c>
      <c r="V7" s="361">
        <f t="shared" si="1"/>
        <v>5645610.85</v>
      </c>
      <c r="W7" s="361">
        <f t="shared" si="1"/>
        <v>744000</v>
      </c>
      <c r="X7" s="361">
        <f t="shared" si="1"/>
        <v>0</v>
      </c>
      <c r="Y7" s="361">
        <f t="shared" si="1"/>
        <v>0</v>
      </c>
      <c r="Z7" s="361">
        <f t="shared" si="1"/>
        <v>135218632.93000004</v>
      </c>
      <c r="AA7" s="361">
        <f t="shared" si="1"/>
        <v>566173108.3200002</v>
      </c>
      <c r="AB7" s="362">
        <f>IF(F7=0,0,(S7-F7)/F7)*100</f>
        <v>6.625695984258514</v>
      </c>
      <c r="AC7" s="362">
        <f>IF(K7=0,0,(Z7-K7)/K7)*100</f>
        <v>-23.394734420894828</v>
      </c>
      <c r="AD7" s="362">
        <f>IF(L7=0,0,(AA7-L7)/L7)*100</f>
        <v>-2.499696693353668</v>
      </c>
    </row>
    <row r="8" spans="1:30" s="367" customFormat="1" ht="23.25">
      <c r="A8" s="363" t="s">
        <v>112</v>
      </c>
      <c r="B8" s="364"/>
      <c r="C8" s="365"/>
      <c r="D8" s="365"/>
      <c r="E8" s="365"/>
      <c r="F8" s="366"/>
      <c r="G8" s="365"/>
      <c r="H8" s="365"/>
      <c r="I8" s="365"/>
      <c r="J8" s="365"/>
      <c r="K8" s="366"/>
      <c r="L8" s="365"/>
      <c r="M8" s="363" t="s">
        <v>112</v>
      </c>
      <c r="N8" s="364"/>
      <c r="O8" s="365"/>
      <c r="P8" s="365"/>
      <c r="Q8" s="365"/>
      <c r="R8" s="365"/>
      <c r="S8" s="366"/>
      <c r="T8" s="365"/>
      <c r="U8" s="365"/>
      <c r="V8" s="365"/>
      <c r="W8" s="365"/>
      <c r="X8" s="365"/>
      <c r="Y8" s="365"/>
      <c r="Z8" s="366"/>
      <c r="AA8" s="365"/>
      <c r="AB8" s="365"/>
      <c r="AC8" s="365"/>
      <c r="AD8" s="365"/>
    </row>
    <row r="9" spans="1:30" s="276" customFormat="1" ht="21">
      <c r="A9" s="232" t="s">
        <v>207</v>
      </c>
      <c r="B9" s="368">
        <v>701500008</v>
      </c>
      <c r="C9" s="427">
        <v>37605191.81</v>
      </c>
      <c r="D9" s="369">
        <v>1247112.04</v>
      </c>
      <c r="E9" s="369">
        <v>0</v>
      </c>
      <c r="F9" s="370">
        <f aca="true" t="shared" si="2" ref="F9:F26">SUM(C9:E9)</f>
        <v>38852303.85</v>
      </c>
      <c r="G9" s="427">
        <v>5723189.74</v>
      </c>
      <c r="H9" s="427">
        <v>461428.1</v>
      </c>
      <c r="I9" s="427">
        <v>1327916</v>
      </c>
      <c r="J9" s="427">
        <v>183574</v>
      </c>
      <c r="K9" s="370">
        <f aca="true" t="shared" si="3" ref="K9:K14">SUM(G9:J9)</f>
        <v>7696107.84</v>
      </c>
      <c r="L9" s="370">
        <f aca="true" t="shared" si="4" ref="L9:L26">F9+K9</f>
        <v>46548411.69</v>
      </c>
      <c r="M9" s="232" t="s">
        <v>207</v>
      </c>
      <c r="N9" s="368">
        <v>701500008</v>
      </c>
      <c r="O9" s="428">
        <v>37614334.33</v>
      </c>
      <c r="P9" s="369">
        <v>2600064.35</v>
      </c>
      <c r="Q9" s="369">
        <v>0</v>
      </c>
      <c r="R9" s="369">
        <v>0</v>
      </c>
      <c r="S9" s="370">
        <f aca="true" t="shared" si="5" ref="S9:S26">SUM(O9:R9)</f>
        <v>40214398.68</v>
      </c>
      <c r="T9" s="428">
        <v>5603005.68</v>
      </c>
      <c r="U9" s="428">
        <v>177673.25</v>
      </c>
      <c r="V9" s="428">
        <v>455262</v>
      </c>
      <c r="W9" s="369">
        <v>0</v>
      </c>
      <c r="X9" s="369">
        <v>0</v>
      </c>
      <c r="Y9" s="428">
        <v>0</v>
      </c>
      <c r="Z9" s="370">
        <f aca="true" t="shared" si="6" ref="Z9:Z26">SUM(T9:Y9)</f>
        <v>6235940.93</v>
      </c>
      <c r="AA9" s="370">
        <f aca="true" t="shared" si="7" ref="AA9:AA26">S9+Z9</f>
        <v>46450339.61</v>
      </c>
      <c r="AB9" s="371">
        <f aca="true" t="shared" si="8" ref="AB9:AB26">IF(F9=0,0,(S9-F9)/F9)*100</f>
        <v>3.50582769881225</v>
      </c>
      <c r="AC9" s="371">
        <f aca="true" t="shared" si="9" ref="AC9:AD24">IF(K9=0,0,(Z9-K9)/K9)*100</f>
        <v>-18.9727969040517</v>
      </c>
      <c r="AD9" s="371">
        <f t="shared" si="9"/>
        <v>-0.21068834883804866</v>
      </c>
    </row>
    <row r="10" spans="1:30" s="276" customFormat="1" ht="21">
      <c r="A10" s="232" t="s">
        <v>208</v>
      </c>
      <c r="B10" s="368">
        <v>701500031</v>
      </c>
      <c r="C10" s="427">
        <v>168600</v>
      </c>
      <c r="D10" s="369">
        <v>214859.21</v>
      </c>
      <c r="E10" s="369">
        <v>0</v>
      </c>
      <c r="F10" s="370">
        <f t="shared" si="2"/>
        <v>383459.20999999996</v>
      </c>
      <c r="G10" s="427">
        <v>1060733.79</v>
      </c>
      <c r="H10" s="427">
        <v>411710.2</v>
      </c>
      <c r="I10" s="427">
        <v>533786</v>
      </c>
      <c r="J10" s="427">
        <v>46039</v>
      </c>
      <c r="K10" s="370">
        <f t="shared" si="3"/>
        <v>2052268.99</v>
      </c>
      <c r="L10" s="370">
        <f t="shared" si="4"/>
        <v>2435728.2</v>
      </c>
      <c r="M10" s="232" t="s">
        <v>208</v>
      </c>
      <c r="N10" s="368">
        <v>701500031</v>
      </c>
      <c r="O10" s="428">
        <v>234415.75</v>
      </c>
      <c r="P10" s="369">
        <v>356369.16</v>
      </c>
      <c r="Q10" s="369">
        <v>0</v>
      </c>
      <c r="R10" s="369">
        <v>0</v>
      </c>
      <c r="S10" s="370">
        <f t="shared" si="5"/>
        <v>590784.9099999999</v>
      </c>
      <c r="T10" s="428">
        <v>1131640.22</v>
      </c>
      <c r="U10" s="428">
        <v>171547</v>
      </c>
      <c r="V10" s="428">
        <v>76500</v>
      </c>
      <c r="W10" s="369">
        <v>0</v>
      </c>
      <c r="X10" s="369">
        <v>0</v>
      </c>
      <c r="Y10" s="428">
        <v>0</v>
      </c>
      <c r="Z10" s="370">
        <f t="shared" si="6"/>
        <v>1379687.22</v>
      </c>
      <c r="AA10" s="370">
        <f t="shared" si="7"/>
        <v>1970472.13</v>
      </c>
      <c r="AB10" s="371">
        <f t="shared" si="8"/>
        <v>54.0672109557624</v>
      </c>
      <c r="AC10" s="371">
        <f t="shared" si="9"/>
        <v>-32.772593323646134</v>
      </c>
      <c r="AD10" s="371">
        <f t="shared" si="9"/>
        <v>-19.101313110387284</v>
      </c>
    </row>
    <row r="11" spans="1:30" s="276" customFormat="1" ht="21">
      <c r="A11" s="232" t="s">
        <v>191</v>
      </c>
      <c r="B11" s="368">
        <v>701500009</v>
      </c>
      <c r="C11" s="427">
        <v>50115903.94</v>
      </c>
      <c r="D11" s="369">
        <v>2096579.93</v>
      </c>
      <c r="E11" s="369">
        <v>0</v>
      </c>
      <c r="F11" s="370">
        <f t="shared" si="2"/>
        <v>52212483.87</v>
      </c>
      <c r="G11" s="427">
        <v>7066370.63</v>
      </c>
      <c r="H11" s="427">
        <v>1664157.4</v>
      </c>
      <c r="I11" s="427">
        <v>1382438.71</v>
      </c>
      <c r="J11" s="427">
        <v>280158</v>
      </c>
      <c r="K11" s="370">
        <f t="shared" si="3"/>
        <v>10393124.739999998</v>
      </c>
      <c r="L11" s="370">
        <f t="shared" si="4"/>
        <v>62605608.61</v>
      </c>
      <c r="M11" s="232" t="s">
        <v>191</v>
      </c>
      <c r="N11" s="368">
        <v>701500009</v>
      </c>
      <c r="O11" s="428">
        <v>48248218.18</v>
      </c>
      <c r="P11" s="369">
        <v>3221239.46</v>
      </c>
      <c r="Q11" s="369">
        <v>0</v>
      </c>
      <c r="R11" s="369">
        <v>0</v>
      </c>
      <c r="S11" s="370">
        <f t="shared" si="5"/>
        <v>51469457.64</v>
      </c>
      <c r="T11" s="428">
        <v>6697815.07</v>
      </c>
      <c r="U11" s="428">
        <v>1180579.13</v>
      </c>
      <c r="V11" s="428">
        <v>364072</v>
      </c>
      <c r="W11" s="369">
        <v>0</v>
      </c>
      <c r="X11" s="369">
        <v>0</v>
      </c>
      <c r="Y11" s="428">
        <v>0</v>
      </c>
      <c r="Z11" s="370">
        <f t="shared" si="6"/>
        <v>8242466.2</v>
      </c>
      <c r="AA11" s="370">
        <f t="shared" si="7"/>
        <v>59711923.84</v>
      </c>
      <c r="AB11" s="371">
        <f t="shared" si="8"/>
        <v>-1.4230815600537274</v>
      </c>
      <c r="AC11" s="371">
        <f t="shared" si="9"/>
        <v>-20.693088881371384</v>
      </c>
      <c r="AD11" s="371">
        <f t="shared" si="9"/>
        <v>-4.622085519567631</v>
      </c>
    </row>
    <row r="12" spans="1:30" s="276" customFormat="1" ht="21">
      <c r="A12" s="232" t="s">
        <v>209</v>
      </c>
      <c r="B12" s="368">
        <v>701500019</v>
      </c>
      <c r="C12" s="427">
        <v>7956982.26</v>
      </c>
      <c r="D12" s="369">
        <v>395826.87</v>
      </c>
      <c r="E12" s="369">
        <v>0</v>
      </c>
      <c r="F12" s="370">
        <f t="shared" si="2"/>
        <v>8352809.13</v>
      </c>
      <c r="G12" s="427">
        <v>1802117.93</v>
      </c>
      <c r="H12" s="427">
        <v>1350003.48</v>
      </c>
      <c r="I12" s="427">
        <v>172610</v>
      </c>
      <c r="J12" s="427">
        <v>426721.75</v>
      </c>
      <c r="K12" s="370">
        <f t="shared" si="3"/>
        <v>3751453.16</v>
      </c>
      <c r="L12" s="370">
        <f t="shared" si="4"/>
        <v>12104262.29</v>
      </c>
      <c r="M12" s="232" t="s">
        <v>209</v>
      </c>
      <c r="N12" s="368">
        <v>701500019</v>
      </c>
      <c r="O12" s="428">
        <v>7845183.68</v>
      </c>
      <c r="P12" s="369">
        <v>707901.59</v>
      </c>
      <c r="Q12" s="369">
        <v>0</v>
      </c>
      <c r="R12" s="369">
        <v>0</v>
      </c>
      <c r="S12" s="370">
        <f t="shared" si="5"/>
        <v>8553085.27</v>
      </c>
      <c r="T12" s="428">
        <v>1844163.2</v>
      </c>
      <c r="U12" s="428">
        <v>89730.1</v>
      </c>
      <c r="V12" s="428">
        <v>452311</v>
      </c>
      <c r="W12" s="369">
        <v>744000</v>
      </c>
      <c r="X12" s="369">
        <v>0</v>
      </c>
      <c r="Y12" s="428">
        <v>0</v>
      </c>
      <c r="Z12" s="370">
        <f t="shared" si="6"/>
        <v>3130204.3</v>
      </c>
      <c r="AA12" s="370">
        <f t="shared" si="7"/>
        <v>11683289.57</v>
      </c>
      <c r="AB12" s="371">
        <f t="shared" si="8"/>
        <v>2.39771000250307</v>
      </c>
      <c r="AC12" s="371">
        <f t="shared" si="9"/>
        <v>-16.56021902723158</v>
      </c>
      <c r="AD12" s="371">
        <f t="shared" si="9"/>
        <v>-3.477888283598974</v>
      </c>
    </row>
    <row r="13" spans="1:30" s="276" customFormat="1" ht="21">
      <c r="A13" s="232" t="s">
        <v>192</v>
      </c>
      <c r="B13" s="368">
        <v>701500007</v>
      </c>
      <c r="C13" s="427">
        <v>51459676.19</v>
      </c>
      <c r="D13" s="369">
        <v>25323451.24</v>
      </c>
      <c r="E13" s="369">
        <v>0</v>
      </c>
      <c r="F13" s="370">
        <f t="shared" si="2"/>
        <v>76783127.42999999</v>
      </c>
      <c r="G13" s="427">
        <v>17611310.86</v>
      </c>
      <c r="H13" s="427">
        <v>1485070.18</v>
      </c>
      <c r="I13" s="427">
        <v>599238</v>
      </c>
      <c r="J13" s="427">
        <v>206055.75</v>
      </c>
      <c r="K13" s="370">
        <f t="shared" si="3"/>
        <v>19901674.79</v>
      </c>
      <c r="L13" s="370">
        <f t="shared" si="4"/>
        <v>96684802.22</v>
      </c>
      <c r="M13" s="232" t="s">
        <v>192</v>
      </c>
      <c r="N13" s="368">
        <v>701500007</v>
      </c>
      <c r="O13" s="428">
        <v>50177017.55</v>
      </c>
      <c r="P13" s="369">
        <v>18001287.45</v>
      </c>
      <c r="Q13" s="369">
        <v>0</v>
      </c>
      <c r="R13" s="369">
        <v>0</v>
      </c>
      <c r="S13" s="370">
        <f t="shared" si="5"/>
        <v>68178305</v>
      </c>
      <c r="T13" s="428">
        <v>19077934.99</v>
      </c>
      <c r="U13" s="428">
        <v>429083.02</v>
      </c>
      <c r="V13" s="428">
        <v>290721</v>
      </c>
      <c r="W13" s="369">
        <v>0</v>
      </c>
      <c r="X13" s="369">
        <v>0</v>
      </c>
      <c r="Y13" s="428">
        <v>0</v>
      </c>
      <c r="Z13" s="370">
        <f t="shared" si="6"/>
        <v>19797739.009999998</v>
      </c>
      <c r="AA13" s="370">
        <f t="shared" si="7"/>
        <v>87976044.00999999</v>
      </c>
      <c r="AB13" s="371">
        <f t="shared" si="8"/>
        <v>-11.206657918231649</v>
      </c>
      <c r="AC13" s="371">
        <f t="shared" si="9"/>
        <v>-0.5222463993443699</v>
      </c>
      <c r="AD13" s="371">
        <f t="shared" si="9"/>
        <v>-9.007370351944036</v>
      </c>
    </row>
    <row r="14" spans="1:30" s="276" customFormat="1" ht="21">
      <c r="A14" s="232" t="s">
        <v>193</v>
      </c>
      <c r="B14" s="368">
        <v>701500006</v>
      </c>
      <c r="C14" s="427">
        <v>34033492.22</v>
      </c>
      <c r="D14" s="369">
        <v>2091369.55</v>
      </c>
      <c r="E14" s="369">
        <v>0</v>
      </c>
      <c r="F14" s="370">
        <f t="shared" si="2"/>
        <v>36124861.769999996</v>
      </c>
      <c r="G14" s="427">
        <v>7902657.97</v>
      </c>
      <c r="H14" s="427">
        <v>3192598</v>
      </c>
      <c r="I14" s="427">
        <v>438268</v>
      </c>
      <c r="J14" s="427">
        <v>230807</v>
      </c>
      <c r="K14" s="370">
        <f t="shared" si="3"/>
        <v>11764330.969999999</v>
      </c>
      <c r="L14" s="370">
        <f t="shared" si="4"/>
        <v>47889192.739999995</v>
      </c>
      <c r="M14" s="232" t="s">
        <v>193</v>
      </c>
      <c r="N14" s="368">
        <v>701500006</v>
      </c>
      <c r="O14" s="428">
        <v>35084795.59</v>
      </c>
      <c r="P14" s="369">
        <v>2587199.29</v>
      </c>
      <c r="Q14" s="369">
        <v>0</v>
      </c>
      <c r="R14" s="369">
        <v>0</v>
      </c>
      <c r="S14" s="370">
        <f t="shared" si="5"/>
        <v>37671994.88</v>
      </c>
      <c r="T14" s="428">
        <v>6189868.43</v>
      </c>
      <c r="U14" s="428">
        <v>1437782.5</v>
      </c>
      <c r="V14" s="428">
        <v>0</v>
      </c>
      <c r="W14" s="369">
        <v>0</v>
      </c>
      <c r="X14" s="369">
        <v>0</v>
      </c>
      <c r="Y14" s="428">
        <v>0</v>
      </c>
      <c r="Z14" s="370">
        <f t="shared" si="6"/>
        <v>7627650.93</v>
      </c>
      <c r="AA14" s="370">
        <f t="shared" si="7"/>
        <v>45299645.81</v>
      </c>
      <c r="AB14" s="371">
        <f t="shared" si="8"/>
        <v>4.28273779938676</v>
      </c>
      <c r="AC14" s="371">
        <f t="shared" si="9"/>
        <v>-35.16290089550243</v>
      </c>
      <c r="AD14" s="371">
        <f t="shared" si="9"/>
        <v>-5.4073722730286145</v>
      </c>
    </row>
    <row r="15" spans="1:30" s="276" customFormat="1" ht="21">
      <c r="A15" s="232" t="s">
        <v>194</v>
      </c>
      <c r="B15" s="368">
        <v>701500010</v>
      </c>
      <c r="C15" s="428">
        <v>13738759.8</v>
      </c>
      <c r="D15" s="428">
        <v>1327145.2</v>
      </c>
      <c r="E15" s="369">
        <v>0</v>
      </c>
      <c r="F15" s="370">
        <f t="shared" si="2"/>
        <v>15065905</v>
      </c>
      <c r="G15" s="427">
        <v>4173635.16</v>
      </c>
      <c r="H15" s="428">
        <v>1904185.85</v>
      </c>
      <c r="I15" s="427">
        <v>678502.18</v>
      </c>
      <c r="J15" s="428">
        <v>72076</v>
      </c>
      <c r="K15" s="370">
        <f aca="true" t="shared" si="10" ref="K15:K26">SUM(G15:J15)</f>
        <v>6828399.1899999995</v>
      </c>
      <c r="L15" s="370">
        <f t="shared" si="4"/>
        <v>21894304.189999998</v>
      </c>
      <c r="M15" s="232" t="s">
        <v>194</v>
      </c>
      <c r="N15" s="368">
        <v>701500010</v>
      </c>
      <c r="O15" s="428">
        <v>13633062.6</v>
      </c>
      <c r="P15" s="430">
        <v>1505149.91</v>
      </c>
      <c r="Q15" s="369">
        <v>0</v>
      </c>
      <c r="R15" s="369">
        <v>0</v>
      </c>
      <c r="S15" s="370">
        <f t="shared" si="5"/>
        <v>15138212.51</v>
      </c>
      <c r="T15" s="430">
        <v>3824799.5</v>
      </c>
      <c r="U15" s="430">
        <v>1401057.22</v>
      </c>
      <c r="V15" s="430">
        <v>217631.6</v>
      </c>
      <c r="W15" s="369">
        <v>0</v>
      </c>
      <c r="X15" s="430">
        <v>0</v>
      </c>
      <c r="Y15" s="428">
        <v>0</v>
      </c>
      <c r="Z15" s="370">
        <f t="shared" si="6"/>
        <v>5443488.319999999</v>
      </c>
      <c r="AA15" s="370">
        <f t="shared" si="7"/>
        <v>20581700.83</v>
      </c>
      <c r="AB15" s="371">
        <f t="shared" si="8"/>
        <v>0.479941364292419</v>
      </c>
      <c r="AC15" s="371">
        <f t="shared" si="9"/>
        <v>-20.28163309532582</v>
      </c>
      <c r="AD15" s="371">
        <f t="shared" si="9"/>
        <v>-5.995181891185735</v>
      </c>
    </row>
    <row r="16" spans="1:30" s="276" customFormat="1" ht="21">
      <c r="A16" s="232" t="s">
        <v>195</v>
      </c>
      <c r="B16" s="368">
        <v>701500011</v>
      </c>
      <c r="C16" s="428">
        <v>15497787</v>
      </c>
      <c r="D16" s="428">
        <v>1089704.23</v>
      </c>
      <c r="E16" s="369">
        <v>0</v>
      </c>
      <c r="F16" s="370">
        <f t="shared" si="2"/>
        <v>16587491.23</v>
      </c>
      <c r="G16" s="427">
        <v>3733533.53</v>
      </c>
      <c r="H16" s="428">
        <v>1566379.04</v>
      </c>
      <c r="I16" s="427">
        <v>340990</v>
      </c>
      <c r="J16" s="428">
        <v>170148</v>
      </c>
      <c r="K16" s="370">
        <f t="shared" si="10"/>
        <v>5811050.57</v>
      </c>
      <c r="L16" s="370">
        <f t="shared" si="4"/>
        <v>22398541.8</v>
      </c>
      <c r="M16" s="232" t="s">
        <v>195</v>
      </c>
      <c r="N16" s="368">
        <v>701500011</v>
      </c>
      <c r="O16" s="428">
        <v>15543437.65</v>
      </c>
      <c r="P16" s="430">
        <v>1256445.6099999999</v>
      </c>
      <c r="Q16" s="369">
        <v>0</v>
      </c>
      <c r="R16" s="369">
        <v>0</v>
      </c>
      <c r="S16" s="370">
        <f t="shared" si="5"/>
        <v>16799883.26</v>
      </c>
      <c r="T16" s="430">
        <v>3562174.54</v>
      </c>
      <c r="U16" s="430">
        <v>1176004.89</v>
      </c>
      <c r="V16" s="430">
        <v>163460</v>
      </c>
      <c r="W16" s="369">
        <v>0</v>
      </c>
      <c r="X16" s="430">
        <v>0</v>
      </c>
      <c r="Y16" s="428">
        <v>0</v>
      </c>
      <c r="Z16" s="370">
        <f t="shared" si="6"/>
        <v>4901639.43</v>
      </c>
      <c r="AA16" s="370">
        <f t="shared" si="7"/>
        <v>21701522.69</v>
      </c>
      <c r="AB16" s="371">
        <f t="shared" si="8"/>
        <v>1.2804349196331193</v>
      </c>
      <c r="AC16" s="371">
        <f t="shared" si="9"/>
        <v>-15.649685526656853</v>
      </c>
      <c r="AD16" s="371">
        <f t="shared" si="9"/>
        <v>-3.111895034166909</v>
      </c>
    </row>
    <row r="17" spans="1:30" s="276" customFormat="1" ht="21">
      <c r="A17" s="232" t="s">
        <v>196</v>
      </c>
      <c r="B17" s="368">
        <v>701500012</v>
      </c>
      <c r="C17" s="428">
        <v>12700562.190000001</v>
      </c>
      <c r="D17" s="428">
        <v>996085.05</v>
      </c>
      <c r="E17" s="369">
        <v>0</v>
      </c>
      <c r="F17" s="370">
        <f t="shared" si="2"/>
        <v>13696647.240000002</v>
      </c>
      <c r="G17" s="427">
        <v>3365336.56</v>
      </c>
      <c r="H17" s="428">
        <v>2069644.74</v>
      </c>
      <c r="I17" s="427">
        <v>590787</v>
      </c>
      <c r="J17" s="429">
        <v>48538</v>
      </c>
      <c r="K17" s="370">
        <f t="shared" si="10"/>
        <v>6074306.3</v>
      </c>
      <c r="L17" s="370">
        <f t="shared" si="4"/>
        <v>19770953.540000003</v>
      </c>
      <c r="M17" s="232" t="s">
        <v>196</v>
      </c>
      <c r="N17" s="368">
        <v>701500012</v>
      </c>
      <c r="O17" s="428">
        <v>13009274.4</v>
      </c>
      <c r="P17" s="430">
        <v>1160931.5299999998</v>
      </c>
      <c r="Q17" s="369">
        <v>0</v>
      </c>
      <c r="R17" s="369">
        <v>0</v>
      </c>
      <c r="S17" s="370">
        <f t="shared" si="5"/>
        <v>14170205.93</v>
      </c>
      <c r="T17" s="430">
        <v>3650942.05</v>
      </c>
      <c r="U17" s="430">
        <v>1372401.89</v>
      </c>
      <c r="V17" s="430">
        <v>537270</v>
      </c>
      <c r="W17" s="369">
        <v>0</v>
      </c>
      <c r="X17" s="430">
        <v>0</v>
      </c>
      <c r="Y17" s="428">
        <v>0</v>
      </c>
      <c r="Z17" s="370">
        <f t="shared" si="6"/>
        <v>5560613.9399999995</v>
      </c>
      <c r="AA17" s="370">
        <f t="shared" si="7"/>
        <v>19730819.869999997</v>
      </c>
      <c r="AB17" s="371">
        <f t="shared" si="8"/>
        <v>3.4574789121895906</v>
      </c>
      <c r="AC17" s="371">
        <f t="shared" si="9"/>
        <v>-8.456806993746765</v>
      </c>
      <c r="AD17" s="371">
        <f t="shared" si="9"/>
        <v>-0.2029930924616674</v>
      </c>
    </row>
    <row r="18" spans="1:30" s="276" customFormat="1" ht="21">
      <c r="A18" s="232" t="s">
        <v>197</v>
      </c>
      <c r="B18" s="368">
        <v>701500013</v>
      </c>
      <c r="C18" s="428">
        <v>13901208</v>
      </c>
      <c r="D18" s="428">
        <v>736416.09</v>
      </c>
      <c r="E18" s="369">
        <v>0</v>
      </c>
      <c r="F18" s="370">
        <f t="shared" si="2"/>
        <v>14637624.09</v>
      </c>
      <c r="G18" s="427">
        <v>3447924.25</v>
      </c>
      <c r="H18" s="428">
        <v>1533846.8</v>
      </c>
      <c r="I18" s="427">
        <v>610941.2</v>
      </c>
      <c r="J18" s="429">
        <v>65795</v>
      </c>
      <c r="K18" s="370">
        <f t="shared" si="10"/>
        <v>5658507.25</v>
      </c>
      <c r="L18" s="370">
        <f t="shared" si="4"/>
        <v>20296131.34</v>
      </c>
      <c r="M18" s="232" t="s">
        <v>197</v>
      </c>
      <c r="N18" s="368">
        <v>701500013</v>
      </c>
      <c r="O18" s="428">
        <v>13228185.47</v>
      </c>
      <c r="P18" s="430">
        <v>1006546.95</v>
      </c>
      <c r="Q18" s="369">
        <v>0</v>
      </c>
      <c r="R18" s="369">
        <v>0</v>
      </c>
      <c r="S18" s="370">
        <f t="shared" si="5"/>
        <v>14234732.42</v>
      </c>
      <c r="T18" s="430">
        <v>3150296.69</v>
      </c>
      <c r="U18" s="430">
        <v>1302562.26</v>
      </c>
      <c r="V18" s="430">
        <v>310356</v>
      </c>
      <c r="W18" s="369">
        <v>0</v>
      </c>
      <c r="X18" s="430">
        <v>0</v>
      </c>
      <c r="Y18" s="428">
        <v>0</v>
      </c>
      <c r="Z18" s="370">
        <f t="shared" si="6"/>
        <v>4763214.95</v>
      </c>
      <c r="AA18" s="370">
        <f t="shared" si="7"/>
        <v>18997947.37</v>
      </c>
      <c r="AB18" s="371">
        <f t="shared" si="8"/>
        <v>-2.7524389718085724</v>
      </c>
      <c r="AC18" s="371">
        <f t="shared" si="9"/>
        <v>-15.822058017156376</v>
      </c>
      <c r="AD18" s="371">
        <f t="shared" si="9"/>
        <v>-6.396213880630114</v>
      </c>
    </row>
    <row r="19" spans="1:30" s="276" customFormat="1" ht="21">
      <c r="A19" s="232" t="s">
        <v>198</v>
      </c>
      <c r="B19" s="368">
        <v>701500014</v>
      </c>
      <c r="C19" s="428">
        <v>14383106.65</v>
      </c>
      <c r="D19" s="428">
        <v>875200.8</v>
      </c>
      <c r="E19" s="369">
        <v>0</v>
      </c>
      <c r="F19" s="370">
        <f t="shared" si="2"/>
        <v>15258307.450000001</v>
      </c>
      <c r="G19" s="427">
        <v>3179402.5</v>
      </c>
      <c r="H19" s="428">
        <v>1669585.55</v>
      </c>
      <c r="I19" s="427">
        <v>691259.9</v>
      </c>
      <c r="J19" s="429">
        <v>56260</v>
      </c>
      <c r="K19" s="370">
        <f t="shared" si="10"/>
        <v>5596507.95</v>
      </c>
      <c r="L19" s="370">
        <f t="shared" si="4"/>
        <v>20854815.400000002</v>
      </c>
      <c r="M19" s="232" t="s">
        <v>198</v>
      </c>
      <c r="N19" s="368">
        <v>701500014</v>
      </c>
      <c r="O19" s="428">
        <v>14151174.760000002</v>
      </c>
      <c r="P19" s="430">
        <v>1034722.39</v>
      </c>
      <c r="Q19" s="369">
        <v>0</v>
      </c>
      <c r="R19" s="369">
        <v>0</v>
      </c>
      <c r="S19" s="370">
        <f t="shared" si="5"/>
        <v>15185897.150000002</v>
      </c>
      <c r="T19" s="430">
        <v>3243761.17</v>
      </c>
      <c r="U19" s="430">
        <v>1234651.2</v>
      </c>
      <c r="V19" s="430">
        <v>246481.4</v>
      </c>
      <c r="W19" s="369">
        <v>0</v>
      </c>
      <c r="X19" s="430">
        <v>0</v>
      </c>
      <c r="Y19" s="428">
        <v>0</v>
      </c>
      <c r="Z19" s="370">
        <f t="shared" si="6"/>
        <v>4724893.7700000005</v>
      </c>
      <c r="AA19" s="370">
        <f t="shared" si="7"/>
        <v>19910790.92</v>
      </c>
      <c r="AB19" s="371">
        <f t="shared" si="8"/>
        <v>-0.47456312069527</v>
      </c>
      <c r="AC19" s="371">
        <f t="shared" si="9"/>
        <v>-15.574250725401</v>
      </c>
      <c r="AD19" s="371">
        <f t="shared" si="9"/>
        <v>-4.526649897845656</v>
      </c>
    </row>
    <row r="20" spans="1:30" s="276" customFormat="1" ht="21">
      <c r="A20" s="232" t="s">
        <v>199</v>
      </c>
      <c r="B20" s="368">
        <v>701500015</v>
      </c>
      <c r="C20" s="428">
        <v>14418863.45</v>
      </c>
      <c r="D20" s="428">
        <v>1265539.6</v>
      </c>
      <c r="E20" s="369">
        <v>0</v>
      </c>
      <c r="F20" s="370">
        <f t="shared" si="2"/>
        <v>15684403.049999999</v>
      </c>
      <c r="G20" s="427">
        <v>4215580.55</v>
      </c>
      <c r="H20" s="428">
        <v>1904614.98</v>
      </c>
      <c r="I20" s="427">
        <v>553912.97</v>
      </c>
      <c r="J20" s="429">
        <v>70160</v>
      </c>
      <c r="K20" s="370">
        <f t="shared" si="10"/>
        <v>6744268.499999999</v>
      </c>
      <c r="L20" s="370">
        <f t="shared" si="4"/>
        <v>22428671.549999997</v>
      </c>
      <c r="M20" s="232" t="s">
        <v>199</v>
      </c>
      <c r="N20" s="368">
        <v>701500015</v>
      </c>
      <c r="O20" s="428">
        <v>12284484.610000001</v>
      </c>
      <c r="P20" s="430">
        <v>1439864.64</v>
      </c>
      <c r="Q20" s="369">
        <v>0</v>
      </c>
      <c r="R20" s="369">
        <v>0</v>
      </c>
      <c r="S20" s="370">
        <f t="shared" si="5"/>
        <v>13724349.250000002</v>
      </c>
      <c r="T20" s="430">
        <v>4171409.05</v>
      </c>
      <c r="U20" s="430">
        <v>1215917.1</v>
      </c>
      <c r="V20" s="430">
        <v>7800</v>
      </c>
      <c r="W20" s="369">
        <v>0</v>
      </c>
      <c r="X20" s="430">
        <v>0</v>
      </c>
      <c r="Y20" s="428">
        <v>0</v>
      </c>
      <c r="Z20" s="370">
        <f t="shared" si="6"/>
        <v>5395126.15</v>
      </c>
      <c r="AA20" s="370">
        <f t="shared" si="7"/>
        <v>19119475.400000002</v>
      </c>
      <c r="AB20" s="371">
        <f t="shared" si="8"/>
        <v>-12.496833916799895</v>
      </c>
      <c r="AC20" s="371">
        <f t="shared" si="9"/>
        <v>-20.004279930432762</v>
      </c>
      <c r="AD20" s="371">
        <f t="shared" si="9"/>
        <v>-14.754311875417317</v>
      </c>
    </row>
    <row r="21" spans="1:30" s="276" customFormat="1" ht="21">
      <c r="A21" s="232" t="s">
        <v>200</v>
      </c>
      <c r="B21" s="368">
        <v>701500016</v>
      </c>
      <c r="C21" s="428">
        <v>16564598.259999998</v>
      </c>
      <c r="D21" s="428">
        <v>1021554.0399999999</v>
      </c>
      <c r="E21" s="369">
        <v>0</v>
      </c>
      <c r="F21" s="370">
        <f t="shared" si="2"/>
        <v>17586152.299999997</v>
      </c>
      <c r="G21" s="427">
        <v>3838215.68</v>
      </c>
      <c r="H21" s="428">
        <v>1760533.71</v>
      </c>
      <c r="I21" s="427">
        <v>496709</v>
      </c>
      <c r="J21" s="429">
        <v>39408</v>
      </c>
      <c r="K21" s="370">
        <f t="shared" si="10"/>
        <v>6134866.390000001</v>
      </c>
      <c r="L21" s="370">
        <f t="shared" si="4"/>
        <v>23721018.689999998</v>
      </c>
      <c r="M21" s="232" t="s">
        <v>200</v>
      </c>
      <c r="N21" s="368">
        <v>701500016</v>
      </c>
      <c r="O21" s="428">
        <v>17295883.53</v>
      </c>
      <c r="P21" s="430">
        <v>1238411.78</v>
      </c>
      <c r="Q21" s="369">
        <v>0</v>
      </c>
      <c r="R21" s="369">
        <v>0</v>
      </c>
      <c r="S21" s="370">
        <f t="shared" si="5"/>
        <v>18534295.310000002</v>
      </c>
      <c r="T21" s="430">
        <v>3667266.69</v>
      </c>
      <c r="U21" s="430">
        <v>1095658.1</v>
      </c>
      <c r="V21" s="430">
        <v>140490</v>
      </c>
      <c r="W21" s="369">
        <v>0</v>
      </c>
      <c r="X21" s="430">
        <v>0</v>
      </c>
      <c r="Y21" s="428">
        <v>0</v>
      </c>
      <c r="Z21" s="370">
        <f t="shared" si="6"/>
        <v>4903414.79</v>
      </c>
      <c r="AA21" s="370">
        <f t="shared" si="7"/>
        <v>23437710.1</v>
      </c>
      <c r="AB21" s="371">
        <f t="shared" si="8"/>
        <v>5.391418167122353</v>
      </c>
      <c r="AC21" s="371">
        <f t="shared" si="9"/>
        <v>-20.072997873389717</v>
      </c>
      <c r="AD21" s="371">
        <f t="shared" si="9"/>
        <v>-1.194335680530574</v>
      </c>
    </row>
    <row r="22" spans="1:30" s="276" customFormat="1" ht="21">
      <c r="A22" s="232" t="s">
        <v>201</v>
      </c>
      <c r="B22" s="368">
        <v>701500017</v>
      </c>
      <c r="C22" s="428">
        <v>12903968.1</v>
      </c>
      <c r="D22" s="428">
        <v>1096120.6199999999</v>
      </c>
      <c r="E22" s="369">
        <v>0</v>
      </c>
      <c r="F22" s="370">
        <f t="shared" si="2"/>
        <v>14000088.719999999</v>
      </c>
      <c r="G22" s="427">
        <v>4418806.66</v>
      </c>
      <c r="H22" s="428">
        <v>2566507.9</v>
      </c>
      <c r="I22" s="427">
        <v>551595</v>
      </c>
      <c r="J22" s="429">
        <v>43778</v>
      </c>
      <c r="K22" s="370">
        <f t="shared" si="10"/>
        <v>7580687.5600000005</v>
      </c>
      <c r="L22" s="370">
        <f t="shared" si="4"/>
        <v>21580776.28</v>
      </c>
      <c r="M22" s="232" t="s">
        <v>201</v>
      </c>
      <c r="N22" s="368">
        <v>701500017</v>
      </c>
      <c r="O22" s="428">
        <v>13230421.559999999</v>
      </c>
      <c r="P22" s="430">
        <v>1491190.4400000002</v>
      </c>
      <c r="Q22" s="369">
        <v>0</v>
      </c>
      <c r="R22" s="369">
        <v>0</v>
      </c>
      <c r="S22" s="370">
        <f t="shared" si="5"/>
        <v>14721611.999999998</v>
      </c>
      <c r="T22" s="430">
        <v>3990044.79</v>
      </c>
      <c r="U22" s="430">
        <v>1409238.94</v>
      </c>
      <c r="V22" s="430">
        <v>401606</v>
      </c>
      <c r="W22" s="369">
        <v>0</v>
      </c>
      <c r="X22" s="430">
        <v>0</v>
      </c>
      <c r="Y22" s="428">
        <v>0</v>
      </c>
      <c r="Z22" s="370">
        <f t="shared" si="6"/>
        <v>5800889.73</v>
      </c>
      <c r="AA22" s="370">
        <f t="shared" si="7"/>
        <v>20522501.729999997</v>
      </c>
      <c r="AB22" s="371">
        <f t="shared" si="8"/>
        <v>5.153705054520536</v>
      </c>
      <c r="AC22" s="371">
        <f t="shared" si="9"/>
        <v>-23.478052827176533</v>
      </c>
      <c r="AD22" s="371">
        <f t="shared" si="9"/>
        <v>-4.903783516725305</v>
      </c>
    </row>
    <row r="23" spans="1:30" s="276" customFormat="1" ht="21">
      <c r="A23" s="232" t="s">
        <v>202</v>
      </c>
      <c r="B23" s="368">
        <v>701500018</v>
      </c>
      <c r="C23" s="428">
        <v>12675651.25</v>
      </c>
      <c r="D23" s="428">
        <v>986768.9299999999</v>
      </c>
      <c r="E23" s="369">
        <v>0</v>
      </c>
      <c r="F23" s="370">
        <f t="shared" si="2"/>
        <v>13662420.18</v>
      </c>
      <c r="G23" s="427">
        <v>3610320.75</v>
      </c>
      <c r="H23" s="428">
        <v>1246336.36</v>
      </c>
      <c r="I23" s="427">
        <v>599006.1</v>
      </c>
      <c r="J23" s="429">
        <v>76103.25</v>
      </c>
      <c r="K23" s="370">
        <f t="shared" si="10"/>
        <v>5531766.46</v>
      </c>
      <c r="L23" s="370">
        <f t="shared" si="4"/>
        <v>19194186.64</v>
      </c>
      <c r="M23" s="232" t="s">
        <v>202</v>
      </c>
      <c r="N23" s="368">
        <v>701500018</v>
      </c>
      <c r="O23" s="428">
        <v>12692701.870000001</v>
      </c>
      <c r="P23" s="430">
        <v>1369896.8699999999</v>
      </c>
      <c r="Q23" s="369">
        <v>0</v>
      </c>
      <c r="R23" s="369">
        <v>0</v>
      </c>
      <c r="S23" s="370">
        <f t="shared" si="5"/>
        <v>14062598.74</v>
      </c>
      <c r="T23" s="430">
        <v>3138686.3</v>
      </c>
      <c r="U23" s="430">
        <v>780613.39</v>
      </c>
      <c r="V23" s="430">
        <v>68230</v>
      </c>
      <c r="W23" s="369">
        <v>0</v>
      </c>
      <c r="X23" s="430">
        <v>0</v>
      </c>
      <c r="Y23" s="428">
        <v>0</v>
      </c>
      <c r="Z23" s="370">
        <f t="shared" si="6"/>
        <v>3987529.69</v>
      </c>
      <c r="AA23" s="370">
        <f t="shared" si="7"/>
        <v>18050128.43</v>
      </c>
      <c r="AB23" s="371">
        <f t="shared" si="8"/>
        <v>2.9290459137379607</v>
      </c>
      <c r="AC23" s="371">
        <f t="shared" si="9"/>
        <v>-27.915798346989508</v>
      </c>
      <c r="AD23" s="371">
        <f t="shared" si="9"/>
        <v>-5.960441207838546</v>
      </c>
    </row>
    <row r="24" spans="1:31" s="276" customFormat="1" ht="21">
      <c r="A24" s="232" t="s">
        <v>203</v>
      </c>
      <c r="B24" s="368">
        <v>701500029</v>
      </c>
      <c r="C24" s="428">
        <v>445580</v>
      </c>
      <c r="D24" s="428">
        <v>1152349.3699999999</v>
      </c>
      <c r="E24" s="369">
        <v>0</v>
      </c>
      <c r="F24" s="370">
        <f t="shared" si="2"/>
        <v>1597929.3699999999</v>
      </c>
      <c r="G24" s="427">
        <v>3751431.68</v>
      </c>
      <c r="H24" s="428">
        <v>1359117.3</v>
      </c>
      <c r="I24" s="427">
        <v>590561.6</v>
      </c>
      <c r="J24" s="429">
        <v>73918</v>
      </c>
      <c r="K24" s="370">
        <f t="shared" si="10"/>
        <v>5775028.58</v>
      </c>
      <c r="L24" s="370">
        <f t="shared" si="4"/>
        <v>7372957.95</v>
      </c>
      <c r="M24" s="232" t="s">
        <v>203</v>
      </c>
      <c r="N24" s="368">
        <v>701500029</v>
      </c>
      <c r="O24" s="428">
        <v>583977.14</v>
      </c>
      <c r="P24" s="430">
        <v>1393120.67</v>
      </c>
      <c r="Q24" s="369">
        <v>0</v>
      </c>
      <c r="R24" s="369">
        <v>0</v>
      </c>
      <c r="S24" s="370">
        <f t="shared" si="5"/>
        <v>1977097.81</v>
      </c>
      <c r="T24" s="430">
        <v>3451441.4</v>
      </c>
      <c r="U24" s="430">
        <v>717480.9</v>
      </c>
      <c r="V24" s="430">
        <v>176055</v>
      </c>
      <c r="W24" s="369">
        <v>0</v>
      </c>
      <c r="X24" s="430">
        <v>0</v>
      </c>
      <c r="Y24" s="428">
        <v>0</v>
      </c>
      <c r="Z24" s="370">
        <f t="shared" si="6"/>
        <v>4344977.3</v>
      </c>
      <c r="AA24" s="370">
        <f t="shared" si="7"/>
        <v>6322075.109999999</v>
      </c>
      <c r="AB24" s="371">
        <f t="shared" si="8"/>
        <v>23.728735895254257</v>
      </c>
      <c r="AC24" s="371">
        <f t="shared" si="9"/>
        <v>-24.762670178854773</v>
      </c>
      <c r="AD24" s="371">
        <f t="shared" si="9"/>
        <v>-14.253205390924558</v>
      </c>
      <c r="AE24" s="372"/>
    </row>
    <row r="25" spans="1:31" s="276" customFormat="1" ht="21">
      <c r="A25" s="232" t="s">
        <v>204</v>
      </c>
      <c r="B25" s="368">
        <v>701500032</v>
      </c>
      <c r="C25" s="428">
        <v>501500</v>
      </c>
      <c r="D25" s="428">
        <v>691959.89</v>
      </c>
      <c r="E25" s="369">
        <v>0</v>
      </c>
      <c r="F25" s="370">
        <f t="shared" si="2"/>
        <v>1193459.8900000001</v>
      </c>
      <c r="G25" s="427">
        <v>3167494.93</v>
      </c>
      <c r="H25" s="428">
        <v>1538310.3</v>
      </c>
      <c r="I25" s="427">
        <v>496835</v>
      </c>
      <c r="J25" s="429">
        <v>86780</v>
      </c>
      <c r="K25" s="370">
        <f t="shared" si="10"/>
        <v>5289420.23</v>
      </c>
      <c r="L25" s="370">
        <f t="shared" si="4"/>
        <v>6482880.120000001</v>
      </c>
      <c r="M25" s="232" t="s">
        <v>204</v>
      </c>
      <c r="N25" s="368">
        <v>701500032</v>
      </c>
      <c r="O25" s="428">
        <v>624071</v>
      </c>
      <c r="P25" s="430">
        <v>874719.34</v>
      </c>
      <c r="Q25" s="369">
        <v>0</v>
      </c>
      <c r="R25" s="369">
        <v>0</v>
      </c>
      <c r="S25" s="370">
        <f t="shared" si="5"/>
        <v>1498790.3399999999</v>
      </c>
      <c r="T25" s="430">
        <v>2843649.38</v>
      </c>
      <c r="U25" s="430">
        <v>1175127.2</v>
      </c>
      <c r="V25" s="430">
        <v>295756</v>
      </c>
      <c r="W25" s="369">
        <v>0</v>
      </c>
      <c r="X25" s="430">
        <v>0</v>
      </c>
      <c r="Y25" s="428">
        <v>0</v>
      </c>
      <c r="Z25" s="370">
        <f t="shared" si="6"/>
        <v>4314532.58</v>
      </c>
      <c r="AA25" s="370">
        <f t="shared" si="7"/>
        <v>5813322.92</v>
      </c>
      <c r="AB25" s="371">
        <f t="shared" si="8"/>
        <v>25.58363733531084</v>
      </c>
      <c r="AC25" s="371">
        <f>IF(K25=0,0,(Z25-K25)/K25)*100</f>
        <v>-18.43089804948245</v>
      </c>
      <c r="AD25" s="371">
        <f>IF(L25=0,0,(AA25-L25)/L25)*100</f>
        <v>-10.328082389405667</v>
      </c>
      <c r="AE25" s="372"/>
    </row>
    <row r="26" spans="1:31" s="276" customFormat="1" ht="21">
      <c r="A26" s="232" t="s">
        <v>205</v>
      </c>
      <c r="B26" s="373">
        <v>701500034</v>
      </c>
      <c r="C26" s="428">
        <v>263052</v>
      </c>
      <c r="D26" s="428">
        <v>789413.38</v>
      </c>
      <c r="E26" s="369">
        <v>0</v>
      </c>
      <c r="F26" s="370">
        <f t="shared" si="2"/>
        <v>1052465.38</v>
      </c>
      <c r="G26" s="427">
        <v>3475655.9</v>
      </c>
      <c r="H26" s="428">
        <v>1556714.6</v>
      </c>
      <c r="I26" s="427">
        <v>224232</v>
      </c>
      <c r="J26" s="429">
        <v>17017</v>
      </c>
      <c r="K26" s="370">
        <f t="shared" si="10"/>
        <v>5273619.5</v>
      </c>
      <c r="L26" s="370">
        <f t="shared" si="4"/>
        <v>6326084.88</v>
      </c>
      <c r="M26" s="232" t="s">
        <v>205</v>
      </c>
      <c r="N26" s="368">
        <v>701500034</v>
      </c>
      <c r="O26" s="428">
        <v>288289</v>
      </c>
      <c r="P26" s="430">
        <v>1070017.3900000001</v>
      </c>
      <c r="Q26" s="369">
        <v>0</v>
      </c>
      <c r="R26" s="369">
        <v>0</v>
      </c>
      <c r="S26" s="370">
        <f t="shared" si="5"/>
        <v>1358306.3900000001</v>
      </c>
      <c r="T26" s="430">
        <v>3231168.08</v>
      </c>
      <c r="U26" s="430">
        <v>1127335.65</v>
      </c>
      <c r="V26" s="430">
        <v>76020</v>
      </c>
      <c r="W26" s="369">
        <v>0</v>
      </c>
      <c r="X26" s="430">
        <v>0</v>
      </c>
      <c r="Y26" s="428">
        <v>0</v>
      </c>
      <c r="Z26" s="370">
        <f t="shared" si="6"/>
        <v>4434523.73</v>
      </c>
      <c r="AA26" s="370">
        <f t="shared" si="7"/>
        <v>5792830.120000001</v>
      </c>
      <c r="AB26" s="371">
        <f t="shared" si="8"/>
        <v>29.05948412288871</v>
      </c>
      <c r="AC26" s="371">
        <f>IF(K26=0,0,(Z26-K26)/K26)*100</f>
        <v>-15.911192872371613</v>
      </c>
      <c r="AD26" s="371">
        <f>IF(L26=0,0,(AA26-L26)/L26)*100</f>
        <v>-8.429459454233545</v>
      </c>
      <c r="AE26" s="372"/>
    </row>
    <row r="27" spans="1:30" s="367" customFormat="1" ht="23.25">
      <c r="A27" s="374" t="s">
        <v>113</v>
      </c>
      <c r="B27" s="364"/>
      <c r="C27" s="375"/>
      <c r="D27" s="375"/>
      <c r="E27" s="375"/>
      <c r="F27" s="376"/>
      <c r="G27" s="375"/>
      <c r="H27" s="375"/>
      <c r="I27" s="375"/>
      <c r="J27" s="375"/>
      <c r="K27" s="376"/>
      <c r="L27" s="376"/>
      <c r="M27" s="374" t="s">
        <v>113</v>
      </c>
      <c r="N27" s="364"/>
      <c r="O27" s="375"/>
      <c r="P27" s="375"/>
      <c r="Q27" s="375"/>
      <c r="R27" s="375"/>
      <c r="S27" s="376"/>
      <c r="T27" s="375"/>
      <c r="U27" s="375"/>
      <c r="V27" s="375"/>
      <c r="W27" s="375"/>
      <c r="X27" s="375"/>
      <c r="Y27" s="375"/>
      <c r="Z27" s="376"/>
      <c r="AA27" s="376"/>
      <c r="AB27" s="376"/>
      <c r="AC27" s="376"/>
      <c r="AD27" s="376"/>
    </row>
    <row r="28" spans="1:30" s="276" customFormat="1" ht="21">
      <c r="A28" s="377" t="s">
        <v>206</v>
      </c>
      <c r="B28" s="368">
        <v>701500003</v>
      </c>
      <c r="C28" s="427">
        <v>34733450.15</v>
      </c>
      <c r="D28" s="369">
        <v>12015538.66</v>
      </c>
      <c r="E28" s="369">
        <v>0</v>
      </c>
      <c r="F28" s="370">
        <f>SUM(C28:E28)</f>
        <v>46748988.81</v>
      </c>
      <c r="G28" s="427">
        <v>32483716.37</v>
      </c>
      <c r="H28" s="427">
        <v>861852</v>
      </c>
      <c r="I28" s="427">
        <v>3372525.05</v>
      </c>
      <c r="J28" s="427">
        <v>10943452.21</v>
      </c>
      <c r="K28" s="370">
        <f>SUM(G28:J28)</f>
        <v>47661545.63</v>
      </c>
      <c r="L28" s="370">
        <f>F28+K28</f>
        <v>94410534.44</v>
      </c>
      <c r="M28" s="377" t="s">
        <v>206</v>
      </c>
      <c r="N28" s="368">
        <v>701500003</v>
      </c>
      <c r="O28" s="428">
        <v>47998242.64</v>
      </c>
      <c r="P28" s="369">
        <v>29532117.79</v>
      </c>
      <c r="Q28" s="369">
        <v>0</v>
      </c>
      <c r="R28" s="369">
        <v>0</v>
      </c>
      <c r="S28" s="370">
        <f>SUM(O28:R28)</f>
        <v>77530360.43</v>
      </c>
      <c r="T28" s="428">
        <v>27607572.19</v>
      </c>
      <c r="U28" s="428">
        <v>370925.2</v>
      </c>
      <c r="V28" s="428">
        <v>1352488.85</v>
      </c>
      <c r="W28" s="369">
        <v>0</v>
      </c>
      <c r="X28" s="369">
        <v>0</v>
      </c>
      <c r="Y28" s="428">
        <v>0</v>
      </c>
      <c r="Z28" s="370">
        <f>SUM(T28:Y28)</f>
        <v>29330986.240000002</v>
      </c>
      <c r="AA28" s="370">
        <f>S28+Z28</f>
        <v>106861346.67000002</v>
      </c>
      <c r="AB28" s="371">
        <f>IF(F28=0,0,(S28-F28)/F28)*100</f>
        <v>65.84393032564505</v>
      </c>
      <c r="AC28" s="371">
        <f aca="true" t="shared" si="11" ref="AC28:AD30">IF(K28=0,0,(Z28-K28)/K28)*100</f>
        <v>-38.459850908532104</v>
      </c>
      <c r="AD28" s="371">
        <f t="shared" si="11"/>
        <v>13.187948043989506</v>
      </c>
    </row>
    <row r="29" spans="1:30" ht="21">
      <c r="A29" s="102" t="s">
        <v>212</v>
      </c>
      <c r="B29" s="102">
        <v>701500001</v>
      </c>
      <c r="C29" s="426">
        <v>3028466</v>
      </c>
      <c r="D29" s="426">
        <v>25007.56</v>
      </c>
      <c r="E29" s="426">
        <v>0</v>
      </c>
      <c r="F29" s="370">
        <f>SUM(C29:E29)</f>
        <v>3053473.56</v>
      </c>
      <c r="G29" s="426">
        <v>182935.24</v>
      </c>
      <c r="H29" s="426">
        <v>333508.57</v>
      </c>
      <c r="I29" s="426">
        <v>9800</v>
      </c>
      <c r="J29" s="426">
        <v>29558</v>
      </c>
      <c r="K29" s="370">
        <f>SUM(G29:J29)</f>
        <v>555801.81</v>
      </c>
      <c r="L29" s="370">
        <f>F29+K29</f>
        <v>3609275.37</v>
      </c>
      <c r="M29" s="102" t="s">
        <v>212</v>
      </c>
      <c r="N29" s="102">
        <v>701500001</v>
      </c>
      <c r="O29" s="426">
        <v>3073150.18</v>
      </c>
      <c r="P29" s="426">
        <v>55130.81</v>
      </c>
      <c r="Q29" s="426">
        <v>0</v>
      </c>
      <c r="R29" s="426">
        <v>0</v>
      </c>
      <c r="S29" s="370">
        <f>SUM(O29:R29)</f>
        <v>3128280.99</v>
      </c>
      <c r="T29" s="426">
        <v>199132.11</v>
      </c>
      <c r="U29" s="426">
        <v>278606</v>
      </c>
      <c r="V29" s="426">
        <v>3600</v>
      </c>
      <c r="W29" s="426">
        <v>0</v>
      </c>
      <c r="X29" s="426">
        <v>0</v>
      </c>
      <c r="Y29" s="426">
        <v>0</v>
      </c>
      <c r="Z29" s="370">
        <f>SUM(T29:Y29)</f>
        <v>481338.11</v>
      </c>
      <c r="AA29" s="370">
        <f>S29+Z29</f>
        <v>3609619.1</v>
      </c>
      <c r="AB29" s="371">
        <f>IF(F29=0,0,(S29-F29)/F29)*100</f>
        <v>2.449912485896887</v>
      </c>
      <c r="AC29" s="371">
        <f t="shared" si="11"/>
        <v>-13.397527438782554</v>
      </c>
      <c r="AD29" s="371">
        <f t="shared" si="11"/>
        <v>0.009523518290043394</v>
      </c>
    </row>
    <row r="30" spans="1:30" ht="21">
      <c r="A30" s="102" t="s">
        <v>213</v>
      </c>
      <c r="B30" s="102">
        <v>701500002</v>
      </c>
      <c r="C30" s="426">
        <v>1622433.54</v>
      </c>
      <c r="D30" s="426">
        <v>18229.31</v>
      </c>
      <c r="E30" s="426">
        <v>0</v>
      </c>
      <c r="F30" s="370">
        <f>SUM(C30:E30)</f>
        <v>1640662.85</v>
      </c>
      <c r="G30" s="426">
        <v>342177.29</v>
      </c>
      <c r="H30" s="426">
        <v>11265</v>
      </c>
      <c r="I30" s="426">
        <v>21410</v>
      </c>
      <c r="J30" s="426">
        <v>63908</v>
      </c>
      <c r="K30" s="370">
        <f>SUM(G30:J30)</f>
        <v>438760.29</v>
      </c>
      <c r="L30" s="370">
        <f>F30+K30</f>
        <v>2079423.1400000001</v>
      </c>
      <c r="M30" s="102" t="s">
        <v>213</v>
      </c>
      <c r="N30" s="102">
        <v>701500002</v>
      </c>
      <c r="O30" s="426">
        <v>2153275</v>
      </c>
      <c r="P30" s="426">
        <v>58551.48</v>
      </c>
      <c r="Q30" s="426">
        <v>0</v>
      </c>
      <c r="R30" s="426">
        <v>0</v>
      </c>
      <c r="S30" s="370">
        <f>SUM(O30:R30)</f>
        <v>2211826.48</v>
      </c>
      <c r="T30" s="426">
        <v>408275.61</v>
      </c>
      <c r="U30" s="426">
        <v>0</v>
      </c>
      <c r="V30" s="426">
        <v>9500</v>
      </c>
      <c r="W30" s="426">
        <v>0</v>
      </c>
      <c r="X30" s="426">
        <v>0</v>
      </c>
      <c r="Y30" s="426">
        <v>0</v>
      </c>
      <c r="Z30" s="370">
        <f>SUM(T30:Y30)</f>
        <v>417775.61</v>
      </c>
      <c r="AA30" s="370">
        <f>S30+Z30</f>
        <v>2629602.09</v>
      </c>
      <c r="AB30" s="371">
        <f>IF(F30=0,0,(S30-F30)/F30)*100</f>
        <v>34.812980009878316</v>
      </c>
      <c r="AC30" s="371">
        <f t="shared" si="11"/>
        <v>-4.782720879321142</v>
      </c>
      <c r="AD30" s="371">
        <f t="shared" si="11"/>
        <v>26.458248896855103</v>
      </c>
    </row>
    <row r="31" ht="21">
      <c r="O31" s="104"/>
    </row>
    <row r="34" ht="21">
      <c r="O34" s="378"/>
    </row>
  </sheetData>
  <sheetProtection/>
  <mergeCells count="16">
    <mergeCell ref="A3:A5"/>
    <mergeCell ref="B3:B5"/>
    <mergeCell ref="C3:L3"/>
    <mergeCell ref="M3:M5"/>
    <mergeCell ref="N3:N5"/>
    <mergeCell ref="O3:AA3"/>
    <mergeCell ref="AB3:AD3"/>
    <mergeCell ref="C4:F4"/>
    <mergeCell ref="G4:K4"/>
    <mergeCell ref="L4:L5"/>
    <mergeCell ref="O4:S4"/>
    <mergeCell ref="T4:Z4"/>
    <mergeCell ref="AA4:AA5"/>
    <mergeCell ref="AB4:AB5"/>
    <mergeCell ref="AC4:AC5"/>
    <mergeCell ref="AD4:A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M5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8.57421875" style="256" customWidth="1"/>
    <col min="2" max="2" width="35.57421875" style="256" customWidth="1"/>
    <col min="3" max="3" width="87.57421875" style="256" customWidth="1"/>
    <col min="4" max="16384" width="9.140625" style="256" customWidth="1"/>
  </cols>
  <sheetData>
    <row r="1" ht="21">
      <c r="A1" s="255" t="s">
        <v>409</v>
      </c>
    </row>
    <row r="2" ht="21">
      <c r="A2" s="256" t="s">
        <v>408</v>
      </c>
    </row>
    <row r="3" spans="1:3" s="259" customFormat="1" ht="21.75" thickBot="1">
      <c r="A3" s="257" t="s">
        <v>22</v>
      </c>
      <c r="B3" s="258" t="s">
        <v>16</v>
      </c>
      <c r="C3" s="258" t="s">
        <v>344</v>
      </c>
    </row>
    <row r="4" spans="1:13" ht="65.25">
      <c r="A4" s="260" t="s">
        <v>413</v>
      </c>
      <c r="B4" s="261" t="s">
        <v>213</v>
      </c>
      <c r="C4" s="262" t="s">
        <v>414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3" ht="21">
      <c r="A5" s="264"/>
      <c r="B5" s="265"/>
      <c r="C5" s="2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J13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36.57421875" style="6" customWidth="1"/>
    <col min="2" max="7" width="12.57421875" style="6" customWidth="1"/>
    <col min="8" max="8" width="16.140625" style="9" bestFit="1" customWidth="1"/>
    <col min="9" max="9" width="18.421875" style="9" bestFit="1" customWidth="1"/>
    <col min="10" max="10" width="16.421875" style="9" bestFit="1" customWidth="1"/>
    <col min="11" max="16384" width="9.140625" style="6" customWidth="1"/>
  </cols>
  <sheetData>
    <row r="1" spans="1:10" ht="21">
      <c r="A1" s="379" t="s">
        <v>497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21.75" thickBot="1">
      <c r="A2" s="381"/>
      <c r="B2" s="382"/>
      <c r="C2" s="382"/>
      <c r="D2" s="382"/>
      <c r="E2" s="382"/>
      <c r="F2" s="382"/>
      <c r="G2" s="382"/>
      <c r="H2" s="383"/>
      <c r="I2" s="383"/>
      <c r="J2" s="384" t="s">
        <v>498</v>
      </c>
    </row>
    <row r="3" spans="1:10" ht="21">
      <c r="A3" s="566" t="s">
        <v>21</v>
      </c>
      <c r="B3" s="568" t="s">
        <v>503</v>
      </c>
      <c r="C3" s="569"/>
      <c r="D3" s="570"/>
      <c r="E3" s="571" t="s">
        <v>504</v>
      </c>
      <c r="F3" s="572"/>
      <c r="G3" s="573"/>
      <c r="H3" s="574" t="s">
        <v>325</v>
      </c>
      <c r="I3" s="575"/>
      <c r="J3" s="576"/>
    </row>
    <row r="4" spans="1:10" ht="42">
      <c r="A4" s="567"/>
      <c r="B4" s="385" t="s">
        <v>499</v>
      </c>
      <c r="C4" s="385" t="s">
        <v>500</v>
      </c>
      <c r="D4" s="386" t="s">
        <v>501</v>
      </c>
      <c r="E4" s="387" t="s">
        <v>463</v>
      </c>
      <c r="F4" s="385" t="s">
        <v>464</v>
      </c>
      <c r="G4" s="386" t="s">
        <v>4</v>
      </c>
      <c r="H4" s="388" t="s">
        <v>466</v>
      </c>
      <c r="I4" s="389" t="s">
        <v>467</v>
      </c>
      <c r="J4" s="390" t="s">
        <v>336</v>
      </c>
    </row>
    <row r="5" spans="1:10" ht="21.75" thickBot="1">
      <c r="A5" s="391" t="s">
        <v>23</v>
      </c>
      <c r="B5" s="438">
        <f>SUM(B6:B2003)</f>
        <v>11008728.9</v>
      </c>
      <c r="C5" s="438">
        <f>SUM(C6:C2003)</f>
        <v>35337005.95</v>
      </c>
      <c r="D5" s="438">
        <f>SUM(D6:D2003)</f>
        <v>46345734.849999994</v>
      </c>
      <c r="E5" s="439">
        <f>SUM(E6:E2003)</f>
        <v>9909486.41</v>
      </c>
      <c r="F5" s="439">
        <f>SUM(F6:F2003)</f>
        <v>36295013.27000001</v>
      </c>
      <c r="G5" s="431">
        <f aca="true" t="shared" si="0" ref="G5:G13">SUM(E5:F5)</f>
        <v>46204499.68000001</v>
      </c>
      <c r="H5" s="392">
        <f>IF(B5=0,0,(E5-B5)/B5)*100</f>
        <v>-9.985189934143989</v>
      </c>
      <c r="I5" s="393">
        <f>IF(C5=0,0,(F5-C5)/C5)*100</f>
        <v>2.7110596787841548</v>
      </c>
      <c r="J5" s="394">
        <f>IF(D5=0,0,(G5-D5)/D5)*100</f>
        <v>-0.3047425409416869</v>
      </c>
    </row>
    <row r="6" spans="1:10" ht="21.75" thickTop="1">
      <c r="A6" s="395" t="s">
        <v>29</v>
      </c>
      <c r="B6" s="434">
        <v>0</v>
      </c>
      <c r="C6" s="434">
        <v>11827443.93</v>
      </c>
      <c r="D6" s="440">
        <f aca="true" t="shared" si="1" ref="D6:D13">SUM(B6:C6)</f>
        <v>11827443.93</v>
      </c>
      <c r="E6" s="441">
        <v>0</v>
      </c>
      <c r="F6" s="434">
        <v>12364218.780000001</v>
      </c>
      <c r="G6" s="432">
        <f t="shared" si="0"/>
        <v>12364218.780000001</v>
      </c>
      <c r="H6" s="396">
        <f aca="true" t="shared" si="2" ref="H6:J12">IF(B6=0,0,(E6-B6)/B6)*100</f>
        <v>0</v>
      </c>
      <c r="I6" s="397">
        <f t="shared" si="2"/>
        <v>4.538384228890624</v>
      </c>
      <c r="J6" s="396">
        <f t="shared" si="2"/>
        <v>4.538384228890624</v>
      </c>
    </row>
    <row r="7" spans="1:10" ht="21">
      <c r="A7" s="395" t="s">
        <v>30</v>
      </c>
      <c r="B7" s="435">
        <v>0</v>
      </c>
      <c r="C7" s="436">
        <v>0</v>
      </c>
      <c r="D7" s="440">
        <f t="shared" si="1"/>
        <v>0</v>
      </c>
      <c r="E7" s="442">
        <v>0</v>
      </c>
      <c r="F7" s="436">
        <v>0</v>
      </c>
      <c r="G7" s="432">
        <f t="shared" si="0"/>
        <v>0</v>
      </c>
      <c r="H7" s="396">
        <f t="shared" si="2"/>
        <v>0</v>
      </c>
      <c r="I7" s="397">
        <f t="shared" si="2"/>
        <v>0</v>
      </c>
      <c r="J7" s="396">
        <f t="shared" si="2"/>
        <v>0</v>
      </c>
    </row>
    <row r="8" spans="1:10" ht="21">
      <c r="A8" s="395" t="s">
        <v>31</v>
      </c>
      <c r="B8" s="434">
        <v>11008728.9</v>
      </c>
      <c r="C8" s="434">
        <v>0</v>
      </c>
      <c r="D8" s="440">
        <f t="shared" si="1"/>
        <v>11008728.9</v>
      </c>
      <c r="E8" s="443">
        <v>9909486.41</v>
      </c>
      <c r="F8" s="436">
        <v>0</v>
      </c>
      <c r="G8" s="432">
        <f t="shared" si="0"/>
        <v>9909486.41</v>
      </c>
      <c r="H8" s="396">
        <f t="shared" si="2"/>
        <v>-9.985189934143989</v>
      </c>
      <c r="I8" s="397">
        <f t="shared" si="2"/>
        <v>0</v>
      </c>
      <c r="J8" s="396">
        <f t="shared" si="2"/>
        <v>-9.985189934143989</v>
      </c>
    </row>
    <row r="9" spans="1:10" ht="21">
      <c r="A9" s="398" t="s">
        <v>32</v>
      </c>
      <c r="B9" s="434">
        <v>0</v>
      </c>
      <c r="C9" s="434">
        <v>0</v>
      </c>
      <c r="D9" s="440">
        <f t="shared" si="1"/>
        <v>0</v>
      </c>
      <c r="E9" s="441">
        <v>0</v>
      </c>
      <c r="F9" s="434">
        <v>0</v>
      </c>
      <c r="G9" s="432">
        <f t="shared" si="0"/>
        <v>0</v>
      </c>
      <c r="H9" s="396">
        <f t="shared" si="2"/>
        <v>0</v>
      </c>
      <c r="I9" s="397">
        <f t="shared" si="2"/>
        <v>0</v>
      </c>
      <c r="J9" s="396">
        <f t="shared" si="2"/>
        <v>0</v>
      </c>
    </row>
    <row r="10" spans="1:10" ht="21">
      <c r="A10" s="398" t="s">
        <v>37</v>
      </c>
      <c r="B10" s="434">
        <v>0</v>
      </c>
      <c r="C10" s="434">
        <v>0</v>
      </c>
      <c r="D10" s="440">
        <f t="shared" si="1"/>
        <v>0</v>
      </c>
      <c r="E10" s="441">
        <v>0</v>
      </c>
      <c r="F10" s="434">
        <v>0</v>
      </c>
      <c r="G10" s="432">
        <f>SUM(E10:F10)</f>
        <v>0</v>
      </c>
      <c r="H10" s="396">
        <f t="shared" si="2"/>
        <v>0</v>
      </c>
      <c r="I10" s="397">
        <f t="shared" si="2"/>
        <v>0</v>
      </c>
      <c r="J10" s="396">
        <f t="shared" si="2"/>
        <v>0</v>
      </c>
    </row>
    <row r="11" spans="1:10" s="25" customFormat="1" ht="21">
      <c r="A11" s="399" t="s">
        <v>38</v>
      </c>
      <c r="B11" s="437">
        <v>0</v>
      </c>
      <c r="C11" s="437">
        <v>0</v>
      </c>
      <c r="D11" s="444">
        <f t="shared" si="1"/>
        <v>0</v>
      </c>
      <c r="E11" s="445">
        <v>0</v>
      </c>
      <c r="F11" s="437">
        <v>0</v>
      </c>
      <c r="G11" s="433">
        <f>SUM(E11:F11)</f>
        <v>0</v>
      </c>
      <c r="H11" s="400">
        <f t="shared" si="2"/>
        <v>0</v>
      </c>
      <c r="I11" s="401">
        <f t="shared" si="2"/>
        <v>0</v>
      </c>
      <c r="J11" s="400">
        <f t="shared" si="2"/>
        <v>0</v>
      </c>
    </row>
    <row r="12" spans="1:10" ht="21">
      <c r="A12" s="398" t="s">
        <v>39</v>
      </c>
      <c r="B12" s="434">
        <v>0</v>
      </c>
      <c r="C12" s="434">
        <v>0</v>
      </c>
      <c r="D12" s="440">
        <f t="shared" si="1"/>
        <v>0</v>
      </c>
      <c r="E12" s="441">
        <v>0</v>
      </c>
      <c r="F12" s="434">
        <v>0</v>
      </c>
      <c r="G12" s="432">
        <f>SUM(E12:F12)</f>
        <v>0</v>
      </c>
      <c r="H12" s="396">
        <f t="shared" si="2"/>
        <v>0</v>
      </c>
      <c r="I12" s="397">
        <f t="shared" si="2"/>
        <v>0</v>
      </c>
      <c r="J12" s="396">
        <f t="shared" si="2"/>
        <v>0</v>
      </c>
    </row>
    <row r="13" spans="1:10" ht="21">
      <c r="A13" s="398" t="s">
        <v>36</v>
      </c>
      <c r="B13" s="434">
        <v>0</v>
      </c>
      <c r="C13" s="434">
        <v>23509562.02</v>
      </c>
      <c r="D13" s="440">
        <f t="shared" si="1"/>
        <v>23509562.02</v>
      </c>
      <c r="E13" s="441">
        <v>0</v>
      </c>
      <c r="F13" s="434">
        <v>23930794.490000006</v>
      </c>
      <c r="G13" s="432">
        <f t="shared" si="0"/>
        <v>23930794.490000006</v>
      </c>
      <c r="H13" s="396">
        <f>IF(B13=0,0,(E13-B13)/B13)*100</f>
        <v>0</v>
      </c>
      <c r="I13" s="397">
        <f>IF(C13=0,0,(F13-C13)/C13)*100</f>
        <v>1.7917495427675612</v>
      </c>
      <c r="J13" s="396">
        <f>IF(D13=0,0,(G13-D13)/D13)*100</f>
        <v>1.7917495427675612</v>
      </c>
    </row>
  </sheetData>
  <sheetProtection/>
  <mergeCells count="4">
    <mergeCell ref="A3:A4"/>
    <mergeCell ref="B3:D3"/>
    <mergeCell ref="E3:G3"/>
    <mergeCell ref="H3:J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C5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9.140625" style="25" customWidth="1"/>
    <col min="2" max="2" width="30.421875" style="25" customWidth="1"/>
    <col min="3" max="3" width="82.57421875" style="25" customWidth="1"/>
    <col min="4" max="16384" width="9.140625" style="25" customWidth="1"/>
  </cols>
  <sheetData>
    <row r="1" ht="21">
      <c r="A1" s="250" t="s">
        <v>410</v>
      </c>
    </row>
    <row r="2" ht="21">
      <c r="A2" s="25" t="s">
        <v>411</v>
      </c>
    </row>
    <row r="3" spans="1:3" s="178" customFormat="1" ht="21">
      <c r="A3" s="251" t="s">
        <v>22</v>
      </c>
      <c r="B3" s="251" t="s">
        <v>412</v>
      </c>
      <c r="C3" s="251" t="s">
        <v>344</v>
      </c>
    </row>
    <row r="4" spans="1:3" ht="21">
      <c r="A4" s="26" t="s">
        <v>516</v>
      </c>
      <c r="B4" s="252"/>
      <c r="C4" s="253"/>
    </row>
    <row r="5" spans="1:3" ht="21">
      <c r="A5" s="26"/>
      <c r="B5" s="1"/>
      <c r="C5" s="254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I1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82.140625" style="6" customWidth="1"/>
    <col min="2" max="8" width="9.00390625" style="6" customWidth="1"/>
    <col min="9" max="9" width="9.8515625" style="6" customWidth="1"/>
    <col min="10" max="16384" width="9.00390625" style="6" customWidth="1"/>
  </cols>
  <sheetData>
    <row r="1" spans="1:9" ht="21">
      <c r="A1" s="274" t="s">
        <v>419</v>
      </c>
      <c r="B1" s="9"/>
      <c r="C1" s="9"/>
      <c r="D1" s="9"/>
      <c r="E1" s="9"/>
      <c r="F1" s="9"/>
      <c r="G1" s="9"/>
      <c r="H1" s="9"/>
      <c r="I1" s="9"/>
    </row>
    <row r="2" spans="1:9" ht="21">
      <c r="A2" s="274" t="s">
        <v>420</v>
      </c>
      <c r="B2" s="9"/>
      <c r="C2" s="9"/>
      <c r="D2" s="9"/>
      <c r="E2" s="9"/>
      <c r="F2" s="9"/>
      <c r="G2" s="9"/>
      <c r="H2" s="9"/>
      <c r="I2" s="9"/>
    </row>
    <row r="3" spans="1:9" ht="21">
      <c r="A3" s="274" t="s">
        <v>421</v>
      </c>
      <c r="B3" s="9"/>
      <c r="C3" s="9"/>
      <c r="D3" s="9"/>
      <c r="E3" s="9"/>
      <c r="F3" s="9"/>
      <c r="G3" s="9"/>
      <c r="H3" s="9"/>
      <c r="I3" s="9"/>
    </row>
    <row r="4" spans="1:9" ht="15.75" customHeight="1">
      <c r="A4" s="274"/>
      <c r="B4" s="9"/>
      <c r="C4" s="9"/>
      <c r="D4" s="9"/>
      <c r="E4" s="9"/>
      <c r="F4" s="9"/>
      <c r="G4" s="9"/>
      <c r="H4" s="9"/>
      <c r="I4" s="9"/>
    </row>
    <row r="5" ht="294">
      <c r="A5" s="225" t="s">
        <v>518</v>
      </c>
    </row>
    <row r="6" ht="21">
      <c r="A6" s="33"/>
    </row>
    <row r="7" ht="21">
      <c r="A7" s="33"/>
    </row>
    <row r="8" ht="21">
      <c r="A8" s="33"/>
    </row>
    <row r="9" ht="21">
      <c r="A9" s="33"/>
    </row>
    <row r="10" ht="21">
      <c r="A10" s="33"/>
    </row>
    <row r="11" ht="21">
      <c r="A11" s="33"/>
    </row>
    <row r="12" ht="21">
      <c r="A12" s="33"/>
    </row>
    <row r="13" ht="21">
      <c r="A13" s="33"/>
    </row>
    <row r="14" ht="21">
      <c r="A14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2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4" sqref="K4"/>
    </sheetView>
  </sheetViews>
  <sheetFormatPr defaultColWidth="9.140625" defaultRowHeight="15"/>
  <cols>
    <col min="1" max="1" width="34.7109375" style="135" bestFit="1" customWidth="1"/>
    <col min="2" max="2" width="9.57421875" style="67" customWidth="1"/>
    <col min="3" max="7" width="12.57421875" style="68" customWidth="1"/>
    <col min="8" max="8" width="10.57421875" style="68" customWidth="1"/>
    <col min="9" max="9" width="10.57421875" style="67" customWidth="1"/>
    <col min="10" max="12" width="12.57421875" style="67" customWidth="1"/>
    <col min="13" max="13" width="10.57421875" style="67" customWidth="1"/>
    <col min="14" max="14" width="12.57421875" style="67" customWidth="1"/>
    <col min="15" max="18" width="10.57421875" style="67" customWidth="1"/>
    <col min="19" max="21" width="12.57421875" style="67" customWidth="1"/>
    <col min="22" max="16384" width="9.140625" style="67" customWidth="1"/>
  </cols>
  <sheetData>
    <row r="1" ht="21">
      <c r="A1" s="66" t="s">
        <v>211</v>
      </c>
    </row>
    <row r="2" spans="1:21" ht="21.75" thickBot="1">
      <c r="A2" s="147"/>
      <c r="B2" s="69"/>
      <c r="C2" s="70"/>
      <c r="D2" s="70"/>
      <c r="E2" s="70"/>
      <c r="F2" s="70"/>
      <c r="G2" s="70"/>
      <c r="H2" s="70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1" t="s">
        <v>15</v>
      </c>
    </row>
    <row r="3" spans="1:21" ht="21">
      <c r="A3" s="530" t="s">
        <v>16</v>
      </c>
      <c r="B3" s="532" t="s">
        <v>88</v>
      </c>
      <c r="C3" s="534" t="s">
        <v>89</v>
      </c>
      <c r="D3" s="535"/>
      <c r="E3" s="535"/>
      <c r="F3" s="535"/>
      <c r="G3" s="535"/>
      <c r="H3" s="535"/>
      <c r="I3" s="535"/>
      <c r="J3" s="535"/>
      <c r="K3" s="536"/>
      <c r="L3" s="537" t="s">
        <v>21</v>
      </c>
      <c r="M3" s="538"/>
      <c r="N3" s="538"/>
      <c r="O3" s="538"/>
      <c r="P3" s="534"/>
      <c r="Q3" s="534"/>
      <c r="R3" s="534"/>
      <c r="S3" s="534"/>
      <c r="T3" s="534"/>
      <c r="U3" s="528" t="s">
        <v>9</v>
      </c>
    </row>
    <row r="4" spans="1:21" ht="105.75" thickBot="1">
      <c r="A4" s="531"/>
      <c r="B4" s="533"/>
      <c r="C4" s="72" t="s">
        <v>90</v>
      </c>
      <c r="D4" s="72" t="s">
        <v>91</v>
      </c>
      <c r="E4" s="72" t="s">
        <v>92</v>
      </c>
      <c r="F4" s="72" t="s">
        <v>93</v>
      </c>
      <c r="G4" s="72" t="s">
        <v>94</v>
      </c>
      <c r="H4" s="72" t="s">
        <v>95</v>
      </c>
      <c r="I4" s="73" t="s">
        <v>96</v>
      </c>
      <c r="J4" s="73" t="s">
        <v>97</v>
      </c>
      <c r="K4" s="74" t="s">
        <v>98</v>
      </c>
      <c r="L4" s="75" t="s">
        <v>29</v>
      </c>
      <c r="M4" s="76" t="s">
        <v>30</v>
      </c>
      <c r="N4" s="73" t="s">
        <v>31</v>
      </c>
      <c r="O4" s="73" t="s">
        <v>32</v>
      </c>
      <c r="P4" s="73" t="s">
        <v>37</v>
      </c>
      <c r="Q4" s="73" t="s">
        <v>38</v>
      </c>
      <c r="R4" s="73" t="s">
        <v>39</v>
      </c>
      <c r="S4" s="77" t="s">
        <v>36</v>
      </c>
      <c r="T4" s="74" t="s">
        <v>23</v>
      </c>
      <c r="U4" s="529"/>
    </row>
    <row r="5" spans="1:21" s="84" customFormat="1" ht="21">
      <c r="A5" s="148"/>
      <c r="B5" s="78"/>
      <c r="C5" s="79" t="s">
        <v>99</v>
      </c>
      <c r="D5" s="80">
        <v>5105</v>
      </c>
      <c r="E5" s="80" t="s">
        <v>100</v>
      </c>
      <c r="F5" s="80" t="s">
        <v>101</v>
      </c>
      <c r="G5" s="80" t="s">
        <v>102</v>
      </c>
      <c r="H5" s="80">
        <v>5106</v>
      </c>
      <c r="I5" s="80">
        <v>5107</v>
      </c>
      <c r="J5" s="80"/>
      <c r="K5" s="81" t="s">
        <v>103</v>
      </c>
      <c r="L5" s="82" t="s">
        <v>104</v>
      </c>
      <c r="M5" s="80" t="s">
        <v>105</v>
      </c>
      <c r="N5" s="80" t="s">
        <v>106</v>
      </c>
      <c r="O5" s="80" t="s">
        <v>107</v>
      </c>
      <c r="P5" s="80" t="s">
        <v>108</v>
      </c>
      <c r="Q5" s="80" t="s">
        <v>109</v>
      </c>
      <c r="R5" s="80" t="s">
        <v>110</v>
      </c>
      <c r="S5" s="80"/>
      <c r="T5" s="81" t="s">
        <v>111</v>
      </c>
      <c r="U5" s="83"/>
    </row>
    <row r="6" spans="1:21" ht="21">
      <c r="A6" s="149" t="s">
        <v>9</v>
      </c>
      <c r="B6" s="85"/>
      <c r="C6" s="86">
        <f aca="true" t="shared" si="0" ref="C6:J6">SUM(C7:C1917)</f>
        <v>358993596.49</v>
      </c>
      <c r="D6" s="86">
        <f t="shared" si="0"/>
        <v>71960878.9</v>
      </c>
      <c r="E6" s="86">
        <f t="shared" si="0"/>
        <v>110685047.13999999</v>
      </c>
      <c r="F6" s="86">
        <f t="shared" si="0"/>
        <v>18143974.939999998</v>
      </c>
      <c r="G6" s="86">
        <f t="shared" si="0"/>
        <v>5645610.85</v>
      </c>
      <c r="H6" s="86">
        <f t="shared" si="0"/>
        <v>0</v>
      </c>
      <c r="I6" s="86">
        <f t="shared" si="0"/>
        <v>744000</v>
      </c>
      <c r="J6" s="86">
        <f t="shared" si="0"/>
        <v>0</v>
      </c>
      <c r="K6" s="87">
        <f>SUM(C6:J6)</f>
        <v>566173108.32</v>
      </c>
      <c r="L6" s="88">
        <f aca="true" t="shared" si="1" ref="L6:S6">SUM(L7:L1917)</f>
        <v>12364218.780000001</v>
      </c>
      <c r="M6" s="88">
        <f t="shared" si="1"/>
        <v>23930794.490000006</v>
      </c>
      <c r="N6" s="88">
        <f t="shared" si="1"/>
        <v>9909486.41</v>
      </c>
      <c r="O6" s="88">
        <f t="shared" si="1"/>
        <v>0</v>
      </c>
      <c r="P6" s="88">
        <f t="shared" si="1"/>
        <v>0</v>
      </c>
      <c r="Q6" s="88">
        <f t="shared" si="1"/>
        <v>0</v>
      </c>
      <c r="R6" s="88">
        <f t="shared" si="1"/>
        <v>0</v>
      </c>
      <c r="S6" s="88">
        <f t="shared" si="1"/>
        <v>0</v>
      </c>
      <c r="T6" s="87">
        <f>SUM(L6:S6)</f>
        <v>46204499.68000001</v>
      </c>
      <c r="U6" s="89">
        <f>K6+T6</f>
        <v>612377608</v>
      </c>
    </row>
    <row r="7" spans="1:21" s="146" customFormat="1" ht="23.25">
      <c r="A7" s="152" t="s">
        <v>112</v>
      </c>
      <c r="B7" s="153"/>
      <c r="C7" s="154"/>
      <c r="D7" s="154"/>
      <c r="E7" s="154"/>
      <c r="F7" s="154"/>
      <c r="G7" s="154"/>
      <c r="H7" s="154"/>
      <c r="I7" s="154"/>
      <c r="J7" s="154"/>
      <c r="K7" s="155"/>
      <c r="L7" s="156"/>
      <c r="M7" s="154"/>
      <c r="N7" s="154"/>
      <c r="O7" s="154"/>
      <c r="P7" s="154"/>
      <c r="Q7" s="154"/>
      <c r="R7" s="154"/>
      <c r="S7" s="154"/>
      <c r="T7" s="155"/>
      <c r="U7" s="157"/>
    </row>
    <row r="8" spans="1:21" ht="21">
      <c r="A8" s="150" t="s">
        <v>207</v>
      </c>
      <c r="B8" s="91"/>
      <c r="C8" s="495">
        <v>37614334.33</v>
      </c>
      <c r="D8" s="495">
        <v>2600064.35</v>
      </c>
      <c r="E8" s="495">
        <v>5603005.68</v>
      </c>
      <c r="F8" s="495">
        <v>177673.25</v>
      </c>
      <c r="G8" s="495">
        <v>455262</v>
      </c>
      <c r="H8" s="496">
        <v>0</v>
      </c>
      <c r="I8" s="497">
        <v>0</v>
      </c>
      <c r="J8" s="495">
        <v>0</v>
      </c>
      <c r="K8" s="92">
        <f aca="true" t="shared" si="2" ref="K8:K25">SUM(C8:J8)</f>
        <v>46450339.61</v>
      </c>
      <c r="L8" s="495">
        <v>1345131.27</v>
      </c>
      <c r="M8" s="496">
        <v>2503529.27</v>
      </c>
      <c r="N8" s="495">
        <v>620908.01</v>
      </c>
      <c r="O8" s="496">
        <v>0</v>
      </c>
      <c r="P8" s="496">
        <v>0</v>
      </c>
      <c r="Q8" s="496">
        <v>0</v>
      </c>
      <c r="R8" s="496">
        <v>0</v>
      </c>
      <c r="S8" s="495">
        <v>0</v>
      </c>
      <c r="T8" s="92">
        <f aca="true" t="shared" si="3" ref="T8:T25">SUM(L8:O8)</f>
        <v>4469568.55</v>
      </c>
      <c r="U8" s="93">
        <f aca="true" t="shared" si="4" ref="U8:U25">K8+T8</f>
        <v>50919908.16</v>
      </c>
    </row>
    <row r="9" spans="1:21" ht="21">
      <c r="A9" s="150" t="s">
        <v>208</v>
      </c>
      <c r="B9" s="91"/>
      <c r="C9" s="498">
        <v>234415.75</v>
      </c>
      <c r="D9" s="498">
        <v>356369.16</v>
      </c>
      <c r="E9" s="498">
        <v>1131640.22</v>
      </c>
      <c r="F9" s="498">
        <v>171547</v>
      </c>
      <c r="G9" s="498">
        <v>76500</v>
      </c>
      <c r="H9" s="499">
        <v>0</v>
      </c>
      <c r="I9" s="498">
        <v>0</v>
      </c>
      <c r="J9" s="498">
        <v>0</v>
      </c>
      <c r="K9" s="92">
        <f t="shared" si="2"/>
        <v>1970472.13</v>
      </c>
      <c r="L9" s="498">
        <v>344158</v>
      </c>
      <c r="M9" s="499">
        <v>736332.14</v>
      </c>
      <c r="N9" s="498">
        <v>155227</v>
      </c>
      <c r="O9" s="499">
        <v>0</v>
      </c>
      <c r="P9" s="499">
        <v>0</v>
      </c>
      <c r="Q9" s="499">
        <v>0</v>
      </c>
      <c r="R9" s="499">
        <v>0</v>
      </c>
      <c r="S9" s="498">
        <v>0</v>
      </c>
      <c r="T9" s="92">
        <f t="shared" si="3"/>
        <v>1235717.1400000001</v>
      </c>
      <c r="U9" s="93">
        <f t="shared" si="4"/>
        <v>3206189.27</v>
      </c>
    </row>
    <row r="10" spans="1:21" ht="21">
      <c r="A10" s="150" t="s">
        <v>191</v>
      </c>
      <c r="B10" s="91"/>
      <c r="C10" s="498">
        <v>48248218.18</v>
      </c>
      <c r="D10" s="498">
        <v>3221239.46</v>
      </c>
      <c r="E10" s="498">
        <v>6697815.07</v>
      </c>
      <c r="F10" s="498">
        <v>1180579.13</v>
      </c>
      <c r="G10" s="498">
        <v>364072</v>
      </c>
      <c r="H10" s="499">
        <v>0</v>
      </c>
      <c r="I10" s="498">
        <v>0</v>
      </c>
      <c r="J10" s="498">
        <v>0</v>
      </c>
      <c r="K10" s="92">
        <f t="shared" si="2"/>
        <v>59711923.84</v>
      </c>
      <c r="L10" s="498">
        <v>1122573.75</v>
      </c>
      <c r="M10" s="499">
        <v>2982145.16</v>
      </c>
      <c r="N10" s="498">
        <v>1329994.3</v>
      </c>
      <c r="O10" s="499">
        <v>0</v>
      </c>
      <c r="P10" s="499">
        <v>0</v>
      </c>
      <c r="Q10" s="499">
        <v>0</v>
      </c>
      <c r="R10" s="499">
        <v>0</v>
      </c>
      <c r="S10" s="498">
        <v>0</v>
      </c>
      <c r="T10" s="92">
        <f t="shared" si="3"/>
        <v>5434713.21</v>
      </c>
      <c r="U10" s="93">
        <f t="shared" si="4"/>
        <v>65146637.050000004</v>
      </c>
    </row>
    <row r="11" spans="1:21" ht="21">
      <c r="A11" s="150" t="s">
        <v>209</v>
      </c>
      <c r="B11" s="91"/>
      <c r="C11" s="498">
        <v>7845183.68</v>
      </c>
      <c r="D11" s="498">
        <v>707901.59</v>
      </c>
      <c r="E11" s="498">
        <v>1844163.2</v>
      </c>
      <c r="F11" s="498">
        <v>89730.1</v>
      </c>
      <c r="G11" s="498">
        <v>452311</v>
      </c>
      <c r="H11" s="499">
        <v>0</v>
      </c>
      <c r="I11" s="498">
        <v>744000</v>
      </c>
      <c r="J11" s="498">
        <v>0</v>
      </c>
      <c r="K11" s="92">
        <f t="shared" si="2"/>
        <v>11683289.569999998</v>
      </c>
      <c r="L11" s="498">
        <v>365158.47</v>
      </c>
      <c r="M11" s="499">
        <v>957231.78</v>
      </c>
      <c r="N11" s="498">
        <v>155227</v>
      </c>
      <c r="O11" s="499">
        <v>0</v>
      </c>
      <c r="P11" s="499">
        <v>0</v>
      </c>
      <c r="Q11" s="499">
        <v>0</v>
      </c>
      <c r="R11" s="499">
        <v>0</v>
      </c>
      <c r="S11" s="498">
        <v>0</v>
      </c>
      <c r="T11" s="92">
        <f t="shared" si="3"/>
        <v>1477617.25</v>
      </c>
      <c r="U11" s="93">
        <f t="shared" si="4"/>
        <v>13160906.819999998</v>
      </c>
    </row>
    <row r="12" spans="1:21" ht="21">
      <c r="A12" s="150" t="s">
        <v>192</v>
      </c>
      <c r="B12" s="91"/>
      <c r="C12" s="498">
        <v>50177017.55</v>
      </c>
      <c r="D12" s="498">
        <v>18001287.45</v>
      </c>
      <c r="E12" s="498">
        <v>19077934.99</v>
      </c>
      <c r="F12" s="498">
        <v>429083.02</v>
      </c>
      <c r="G12" s="498">
        <v>290721</v>
      </c>
      <c r="H12" s="499">
        <v>0</v>
      </c>
      <c r="I12" s="498">
        <v>0</v>
      </c>
      <c r="J12" s="498">
        <v>0</v>
      </c>
      <c r="K12" s="92">
        <f t="shared" si="2"/>
        <v>87976044.00999999</v>
      </c>
      <c r="L12" s="498">
        <v>1387536.88</v>
      </c>
      <c r="M12" s="499">
        <v>3313494.62</v>
      </c>
      <c r="N12" s="498">
        <v>1318972.01</v>
      </c>
      <c r="O12" s="499">
        <v>0</v>
      </c>
      <c r="P12" s="499">
        <v>0</v>
      </c>
      <c r="Q12" s="499">
        <v>0</v>
      </c>
      <c r="R12" s="499">
        <v>0</v>
      </c>
      <c r="S12" s="498">
        <v>0</v>
      </c>
      <c r="T12" s="92">
        <f t="shared" si="3"/>
        <v>6020003.51</v>
      </c>
      <c r="U12" s="93">
        <f t="shared" si="4"/>
        <v>93996047.52</v>
      </c>
    </row>
    <row r="13" spans="1:21" ht="21">
      <c r="A13" s="150" t="s">
        <v>193</v>
      </c>
      <c r="B13" s="91"/>
      <c r="C13" s="500">
        <v>35084795.59</v>
      </c>
      <c r="D13" s="500">
        <v>2587199.29</v>
      </c>
      <c r="E13" s="498">
        <v>6189868.43</v>
      </c>
      <c r="F13" s="500">
        <v>1437782.5</v>
      </c>
      <c r="G13" s="500">
        <v>0</v>
      </c>
      <c r="H13" s="499">
        <v>0</v>
      </c>
      <c r="I13" s="498">
        <v>0</v>
      </c>
      <c r="J13" s="500">
        <v>0</v>
      </c>
      <c r="K13" s="92">
        <f t="shared" si="2"/>
        <v>45299645.81</v>
      </c>
      <c r="L13" s="498">
        <v>1187962.76</v>
      </c>
      <c r="M13" s="499">
        <v>2061729.99</v>
      </c>
      <c r="N13" s="498">
        <v>1496243.58</v>
      </c>
      <c r="O13" s="499">
        <v>0</v>
      </c>
      <c r="P13" s="499">
        <v>0</v>
      </c>
      <c r="Q13" s="499">
        <v>0</v>
      </c>
      <c r="R13" s="499">
        <v>0</v>
      </c>
      <c r="S13" s="498">
        <v>0</v>
      </c>
      <c r="T13" s="92">
        <f t="shared" si="3"/>
        <v>4745936.33</v>
      </c>
      <c r="U13" s="93">
        <f t="shared" si="4"/>
        <v>50045582.14</v>
      </c>
    </row>
    <row r="14" spans="1:21" ht="21">
      <c r="A14" s="150" t="s">
        <v>194</v>
      </c>
      <c r="B14" s="91"/>
      <c r="C14" s="501">
        <v>13633062.6</v>
      </c>
      <c r="D14" s="501">
        <v>1505149.91</v>
      </c>
      <c r="E14" s="501">
        <v>3824799.5</v>
      </c>
      <c r="F14" s="501">
        <v>1401057.22</v>
      </c>
      <c r="G14" s="501">
        <v>217631.6</v>
      </c>
      <c r="H14" s="499">
        <v>0</v>
      </c>
      <c r="I14" s="498">
        <v>0</v>
      </c>
      <c r="J14" s="498">
        <v>0</v>
      </c>
      <c r="K14" s="92">
        <f t="shared" si="2"/>
        <v>20581700.83</v>
      </c>
      <c r="L14" s="501">
        <v>88497.36</v>
      </c>
      <c r="M14" s="499">
        <v>736332.14</v>
      </c>
      <c r="N14" s="498">
        <v>0</v>
      </c>
      <c r="O14" s="499">
        <v>0</v>
      </c>
      <c r="P14" s="499">
        <v>0</v>
      </c>
      <c r="Q14" s="499">
        <v>0</v>
      </c>
      <c r="R14" s="499">
        <v>0</v>
      </c>
      <c r="S14" s="498">
        <v>0</v>
      </c>
      <c r="T14" s="92">
        <f t="shared" si="3"/>
        <v>824829.5</v>
      </c>
      <c r="U14" s="93">
        <f t="shared" si="4"/>
        <v>21406530.33</v>
      </c>
    </row>
    <row r="15" spans="1:21" ht="21">
      <c r="A15" s="150" t="s">
        <v>195</v>
      </c>
      <c r="B15" s="91"/>
      <c r="C15" s="501">
        <v>15543437.65</v>
      </c>
      <c r="D15" s="501">
        <v>1256445.61</v>
      </c>
      <c r="E15" s="501">
        <v>3562174.54</v>
      </c>
      <c r="F15" s="501">
        <v>1176004.89</v>
      </c>
      <c r="G15" s="501">
        <v>163460</v>
      </c>
      <c r="H15" s="499">
        <v>0</v>
      </c>
      <c r="I15" s="498">
        <v>0</v>
      </c>
      <c r="J15" s="498">
        <v>0</v>
      </c>
      <c r="K15" s="92">
        <f t="shared" si="2"/>
        <v>21701522.69</v>
      </c>
      <c r="L15" s="501">
        <v>92922.23</v>
      </c>
      <c r="M15" s="499">
        <v>773148.75</v>
      </c>
      <c r="N15" s="498">
        <v>0</v>
      </c>
      <c r="O15" s="499">
        <v>0</v>
      </c>
      <c r="P15" s="499">
        <v>0</v>
      </c>
      <c r="Q15" s="499">
        <v>0</v>
      </c>
      <c r="R15" s="499">
        <v>0</v>
      </c>
      <c r="S15" s="498">
        <v>0</v>
      </c>
      <c r="T15" s="92">
        <f t="shared" si="3"/>
        <v>866070.98</v>
      </c>
      <c r="U15" s="93">
        <f t="shared" si="4"/>
        <v>22567593.67</v>
      </c>
    </row>
    <row r="16" spans="1:21" ht="21">
      <c r="A16" s="150" t="s">
        <v>196</v>
      </c>
      <c r="B16" s="91"/>
      <c r="C16" s="501">
        <v>13009274.4</v>
      </c>
      <c r="D16" s="501">
        <v>1160931.53</v>
      </c>
      <c r="E16" s="501">
        <v>3650942.05</v>
      </c>
      <c r="F16" s="501">
        <v>1372401.89</v>
      </c>
      <c r="G16" s="501">
        <v>537270</v>
      </c>
      <c r="H16" s="499">
        <v>0</v>
      </c>
      <c r="I16" s="498">
        <v>0</v>
      </c>
      <c r="J16" s="498">
        <v>0</v>
      </c>
      <c r="K16" s="92">
        <f t="shared" si="2"/>
        <v>19730819.87</v>
      </c>
      <c r="L16" s="501">
        <v>90709.8</v>
      </c>
      <c r="M16" s="499">
        <v>809965.35</v>
      </c>
      <c r="N16" s="498">
        <v>0</v>
      </c>
      <c r="O16" s="499">
        <v>0</v>
      </c>
      <c r="P16" s="499">
        <v>0</v>
      </c>
      <c r="Q16" s="499">
        <v>0</v>
      </c>
      <c r="R16" s="499">
        <v>0</v>
      </c>
      <c r="S16" s="498">
        <v>0</v>
      </c>
      <c r="T16" s="92">
        <f t="shared" si="3"/>
        <v>900675.15</v>
      </c>
      <c r="U16" s="93">
        <f t="shared" si="4"/>
        <v>20631495.02</v>
      </c>
    </row>
    <row r="17" spans="1:21" ht="21">
      <c r="A17" s="150" t="s">
        <v>197</v>
      </c>
      <c r="B17" s="91"/>
      <c r="C17" s="501">
        <v>13228185.47</v>
      </c>
      <c r="D17" s="501">
        <v>1006546.95</v>
      </c>
      <c r="E17" s="501">
        <v>3150296.69</v>
      </c>
      <c r="F17" s="501">
        <v>1302562.26</v>
      </c>
      <c r="G17" s="501">
        <v>310356</v>
      </c>
      <c r="H17" s="499">
        <v>0</v>
      </c>
      <c r="I17" s="498">
        <v>0</v>
      </c>
      <c r="J17" s="498">
        <v>0</v>
      </c>
      <c r="K17" s="92">
        <f t="shared" si="2"/>
        <v>18997947.37</v>
      </c>
      <c r="L17" s="501">
        <v>88497.36</v>
      </c>
      <c r="M17" s="499">
        <v>662698.92</v>
      </c>
      <c r="N17" s="498">
        <v>0</v>
      </c>
      <c r="O17" s="499">
        <v>0</v>
      </c>
      <c r="P17" s="499">
        <v>0</v>
      </c>
      <c r="Q17" s="499">
        <v>0</v>
      </c>
      <c r="R17" s="499">
        <v>0</v>
      </c>
      <c r="S17" s="498">
        <v>0</v>
      </c>
      <c r="T17" s="92">
        <f t="shared" si="3"/>
        <v>751196.28</v>
      </c>
      <c r="U17" s="93">
        <f t="shared" si="4"/>
        <v>19749143.650000002</v>
      </c>
    </row>
    <row r="18" spans="1:21" ht="21">
      <c r="A18" s="150" t="s">
        <v>198</v>
      </c>
      <c r="B18" s="91"/>
      <c r="C18" s="501">
        <v>14151174.76</v>
      </c>
      <c r="D18" s="501">
        <v>1034722.39</v>
      </c>
      <c r="E18" s="501">
        <v>3243761.17</v>
      </c>
      <c r="F18" s="501">
        <v>1234651.2</v>
      </c>
      <c r="G18" s="501">
        <v>246481.4</v>
      </c>
      <c r="H18" s="499">
        <v>0</v>
      </c>
      <c r="I18" s="498">
        <v>0</v>
      </c>
      <c r="J18" s="498">
        <v>0</v>
      </c>
      <c r="K18" s="92">
        <f t="shared" si="2"/>
        <v>19910790.919999998</v>
      </c>
      <c r="L18" s="501">
        <v>92922.23</v>
      </c>
      <c r="M18" s="499">
        <v>699515.53</v>
      </c>
      <c r="N18" s="498">
        <v>0</v>
      </c>
      <c r="O18" s="499">
        <v>0</v>
      </c>
      <c r="P18" s="499">
        <v>0</v>
      </c>
      <c r="Q18" s="499">
        <v>0</v>
      </c>
      <c r="R18" s="499">
        <v>0</v>
      </c>
      <c r="S18" s="498">
        <v>0</v>
      </c>
      <c r="T18" s="92">
        <f t="shared" si="3"/>
        <v>792437.76</v>
      </c>
      <c r="U18" s="93">
        <f t="shared" si="4"/>
        <v>20703228.68</v>
      </c>
    </row>
    <row r="19" spans="1:21" ht="21">
      <c r="A19" s="150" t="s">
        <v>199</v>
      </c>
      <c r="B19" s="91"/>
      <c r="C19" s="501">
        <v>12284484.61</v>
      </c>
      <c r="D19" s="501">
        <v>1439864.64</v>
      </c>
      <c r="E19" s="501">
        <v>4171409.05</v>
      </c>
      <c r="F19" s="501">
        <v>1215917.1</v>
      </c>
      <c r="G19" s="501">
        <v>7800</v>
      </c>
      <c r="H19" s="499">
        <v>0</v>
      </c>
      <c r="I19" s="498">
        <v>0</v>
      </c>
      <c r="J19" s="498">
        <v>0</v>
      </c>
      <c r="K19" s="92">
        <f t="shared" si="2"/>
        <v>19119475.400000002</v>
      </c>
      <c r="L19" s="501">
        <v>97347.1</v>
      </c>
      <c r="M19" s="499">
        <v>773148.75</v>
      </c>
      <c r="N19" s="498">
        <v>0</v>
      </c>
      <c r="O19" s="499">
        <v>0</v>
      </c>
      <c r="P19" s="499">
        <v>0</v>
      </c>
      <c r="Q19" s="499">
        <v>0</v>
      </c>
      <c r="R19" s="499">
        <v>0</v>
      </c>
      <c r="S19" s="498">
        <v>0</v>
      </c>
      <c r="T19" s="92">
        <f t="shared" si="3"/>
        <v>870495.85</v>
      </c>
      <c r="U19" s="93">
        <f t="shared" si="4"/>
        <v>19989971.250000004</v>
      </c>
    </row>
    <row r="20" spans="1:21" ht="21">
      <c r="A20" s="150" t="s">
        <v>200</v>
      </c>
      <c r="B20" s="91"/>
      <c r="C20" s="501">
        <v>17295883.53</v>
      </c>
      <c r="D20" s="501">
        <v>1238411.78</v>
      </c>
      <c r="E20" s="501">
        <v>3667266.69</v>
      </c>
      <c r="F20" s="501">
        <v>1095658.1</v>
      </c>
      <c r="G20" s="501">
        <v>140490</v>
      </c>
      <c r="H20" s="499">
        <v>0</v>
      </c>
      <c r="I20" s="498">
        <v>0</v>
      </c>
      <c r="J20" s="498">
        <v>0</v>
      </c>
      <c r="K20" s="92">
        <f t="shared" si="2"/>
        <v>23437710.100000005</v>
      </c>
      <c r="L20" s="501">
        <v>97347.1</v>
      </c>
      <c r="M20" s="499">
        <v>699515.53</v>
      </c>
      <c r="N20" s="498">
        <v>0</v>
      </c>
      <c r="O20" s="499">
        <v>0</v>
      </c>
      <c r="P20" s="499">
        <v>0</v>
      </c>
      <c r="Q20" s="499">
        <v>0</v>
      </c>
      <c r="R20" s="499">
        <v>0</v>
      </c>
      <c r="S20" s="498">
        <v>0</v>
      </c>
      <c r="T20" s="92">
        <f t="shared" si="3"/>
        <v>796862.63</v>
      </c>
      <c r="U20" s="93">
        <f t="shared" si="4"/>
        <v>24234572.730000004</v>
      </c>
    </row>
    <row r="21" spans="1:21" ht="21">
      <c r="A21" s="150" t="s">
        <v>201</v>
      </c>
      <c r="B21" s="91"/>
      <c r="C21" s="501">
        <v>13230421.56</v>
      </c>
      <c r="D21" s="501">
        <v>1491190.44</v>
      </c>
      <c r="E21" s="501">
        <v>3990044.79</v>
      </c>
      <c r="F21" s="501">
        <v>1409238.94</v>
      </c>
      <c r="G21" s="501">
        <v>401606</v>
      </c>
      <c r="H21" s="499">
        <v>0</v>
      </c>
      <c r="I21" s="498">
        <v>0</v>
      </c>
      <c r="J21" s="498">
        <v>0</v>
      </c>
      <c r="K21" s="92">
        <f t="shared" si="2"/>
        <v>20522501.73</v>
      </c>
      <c r="L21" s="501">
        <v>108409.27</v>
      </c>
      <c r="M21" s="499">
        <v>699515.53</v>
      </c>
      <c r="N21" s="498">
        <v>0</v>
      </c>
      <c r="O21" s="499">
        <v>0</v>
      </c>
      <c r="P21" s="499">
        <v>0</v>
      </c>
      <c r="Q21" s="499">
        <v>0</v>
      </c>
      <c r="R21" s="499">
        <v>0</v>
      </c>
      <c r="S21" s="498">
        <v>0</v>
      </c>
      <c r="T21" s="92">
        <f t="shared" si="3"/>
        <v>807924.8</v>
      </c>
      <c r="U21" s="93">
        <f t="shared" si="4"/>
        <v>21330426.53</v>
      </c>
    </row>
    <row r="22" spans="1:21" ht="21">
      <c r="A22" s="150" t="s">
        <v>202</v>
      </c>
      <c r="B22" s="91"/>
      <c r="C22" s="501">
        <v>12692701.87</v>
      </c>
      <c r="D22" s="501">
        <v>1369896.87</v>
      </c>
      <c r="E22" s="501">
        <v>3138686.3</v>
      </c>
      <c r="F22" s="501">
        <v>780613.39</v>
      </c>
      <c r="G22" s="501">
        <v>68230</v>
      </c>
      <c r="H22" s="499">
        <v>0</v>
      </c>
      <c r="I22" s="498">
        <v>0</v>
      </c>
      <c r="J22" s="498">
        <v>0</v>
      </c>
      <c r="K22" s="92">
        <f t="shared" si="2"/>
        <v>18050128.43</v>
      </c>
      <c r="L22" s="501">
        <v>84072.5</v>
      </c>
      <c r="M22" s="499">
        <v>662698.93</v>
      </c>
      <c r="N22" s="498">
        <v>0</v>
      </c>
      <c r="O22" s="499">
        <v>0</v>
      </c>
      <c r="P22" s="499">
        <v>0</v>
      </c>
      <c r="Q22" s="499">
        <v>0</v>
      </c>
      <c r="R22" s="499">
        <v>0</v>
      </c>
      <c r="S22" s="498">
        <v>0</v>
      </c>
      <c r="T22" s="92">
        <f t="shared" si="3"/>
        <v>746771.43</v>
      </c>
      <c r="U22" s="93">
        <f t="shared" si="4"/>
        <v>18796899.86</v>
      </c>
    </row>
    <row r="23" spans="1:21" ht="21">
      <c r="A23" s="150" t="s">
        <v>203</v>
      </c>
      <c r="B23" s="91"/>
      <c r="C23" s="501">
        <v>583977.14</v>
      </c>
      <c r="D23" s="501">
        <v>1393120.67</v>
      </c>
      <c r="E23" s="501">
        <v>3451441.4</v>
      </c>
      <c r="F23" s="501">
        <v>717480.9</v>
      </c>
      <c r="G23" s="501">
        <v>176055</v>
      </c>
      <c r="H23" s="499">
        <v>0</v>
      </c>
      <c r="I23" s="498">
        <v>0</v>
      </c>
      <c r="J23" s="498">
        <v>0</v>
      </c>
      <c r="K23" s="92">
        <f t="shared" si="2"/>
        <v>6322075.11</v>
      </c>
      <c r="L23" s="501">
        <v>88497.36</v>
      </c>
      <c r="M23" s="499">
        <v>699515.53</v>
      </c>
      <c r="N23" s="498">
        <v>0</v>
      </c>
      <c r="O23" s="499">
        <v>0</v>
      </c>
      <c r="P23" s="499">
        <v>0</v>
      </c>
      <c r="Q23" s="499">
        <v>0</v>
      </c>
      <c r="R23" s="499">
        <v>0</v>
      </c>
      <c r="S23" s="498">
        <v>0</v>
      </c>
      <c r="T23" s="92">
        <f t="shared" si="3"/>
        <v>788012.89</v>
      </c>
      <c r="U23" s="93">
        <f t="shared" si="4"/>
        <v>7110088</v>
      </c>
    </row>
    <row r="24" spans="1:21" ht="21">
      <c r="A24" s="150" t="s">
        <v>204</v>
      </c>
      <c r="B24" s="91"/>
      <c r="C24" s="501">
        <v>624071</v>
      </c>
      <c r="D24" s="501">
        <v>874719.34</v>
      </c>
      <c r="E24" s="501">
        <v>2843649.38</v>
      </c>
      <c r="F24" s="501">
        <v>1175127.2</v>
      </c>
      <c r="G24" s="501">
        <v>295756</v>
      </c>
      <c r="H24" s="499">
        <v>0</v>
      </c>
      <c r="I24" s="498">
        <v>0</v>
      </c>
      <c r="J24" s="498">
        <v>0</v>
      </c>
      <c r="K24" s="92">
        <f t="shared" si="2"/>
        <v>5813322.92</v>
      </c>
      <c r="L24" s="501">
        <v>84072.5</v>
      </c>
      <c r="M24" s="499">
        <v>699515.53</v>
      </c>
      <c r="N24" s="498">
        <v>0</v>
      </c>
      <c r="O24" s="499">
        <v>0</v>
      </c>
      <c r="P24" s="499">
        <v>0</v>
      </c>
      <c r="Q24" s="499">
        <v>0</v>
      </c>
      <c r="R24" s="499">
        <v>0</v>
      </c>
      <c r="S24" s="498">
        <v>0</v>
      </c>
      <c r="T24" s="92">
        <f t="shared" si="3"/>
        <v>783588.03</v>
      </c>
      <c r="U24" s="93">
        <f t="shared" si="4"/>
        <v>6596910.95</v>
      </c>
    </row>
    <row r="25" spans="1:21" ht="21">
      <c r="A25" s="150" t="s">
        <v>205</v>
      </c>
      <c r="B25" s="91"/>
      <c r="C25" s="501">
        <v>288289</v>
      </c>
      <c r="D25" s="501">
        <v>1070017.39</v>
      </c>
      <c r="E25" s="501">
        <v>3231168.08</v>
      </c>
      <c r="F25" s="501">
        <v>1127335.65</v>
      </c>
      <c r="G25" s="501">
        <v>76020</v>
      </c>
      <c r="H25" s="499">
        <v>0</v>
      </c>
      <c r="I25" s="498">
        <v>0</v>
      </c>
      <c r="J25" s="498">
        <v>0</v>
      </c>
      <c r="K25" s="92">
        <f t="shared" si="2"/>
        <v>5792830.119999999</v>
      </c>
      <c r="L25" s="501">
        <v>79647.63</v>
      </c>
      <c r="M25" s="499">
        <v>552249.1</v>
      </c>
      <c r="N25" s="498">
        <v>0</v>
      </c>
      <c r="O25" s="499">
        <v>0</v>
      </c>
      <c r="P25" s="499">
        <v>0</v>
      </c>
      <c r="Q25" s="499">
        <v>0</v>
      </c>
      <c r="R25" s="499">
        <v>0</v>
      </c>
      <c r="S25" s="498">
        <v>0</v>
      </c>
      <c r="T25" s="92">
        <f t="shared" si="3"/>
        <v>631896.73</v>
      </c>
      <c r="U25" s="93">
        <f t="shared" si="4"/>
        <v>6424726.85</v>
      </c>
    </row>
    <row r="26" spans="1:21" s="146" customFormat="1" ht="23.25">
      <c r="A26" s="158" t="s">
        <v>113</v>
      </c>
      <c r="B26" s="153"/>
      <c r="C26" s="159"/>
      <c r="D26" s="159"/>
      <c r="E26" s="159"/>
      <c r="F26" s="159"/>
      <c r="G26" s="159"/>
      <c r="H26" s="159"/>
      <c r="I26" s="159"/>
      <c r="J26" s="159"/>
      <c r="K26" s="160"/>
      <c r="L26" s="161"/>
      <c r="M26" s="159"/>
      <c r="N26" s="159"/>
      <c r="O26" s="159"/>
      <c r="P26" s="159"/>
      <c r="Q26" s="159"/>
      <c r="R26" s="159"/>
      <c r="S26" s="159"/>
      <c r="T26" s="171"/>
      <c r="U26" s="172"/>
    </row>
    <row r="27" spans="1:21" ht="21">
      <c r="A27" s="151" t="s">
        <v>206</v>
      </c>
      <c r="B27" s="91"/>
      <c r="C27" s="501">
        <v>47998242.64</v>
      </c>
      <c r="D27" s="501">
        <v>29532117.79</v>
      </c>
      <c r="E27" s="501">
        <v>27607572.19</v>
      </c>
      <c r="F27" s="501">
        <v>370925.2</v>
      </c>
      <c r="G27" s="501">
        <v>1352488.85</v>
      </c>
      <c r="H27" s="499">
        <v>0</v>
      </c>
      <c r="I27" s="498">
        <v>0</v>
      </c>
      <c r="J27" s="498">
        <v>0</v>
      </c>
      <c r="K27" s="92">
        <f>SUM(C27:J27)</f>
        <v>106861346.67</v>
      </c>
      <c r="L27" s="501">
        <v>5219223.23</v>
      </c>
      <c r="M27" s="499">
        <v>2650795.69</v>
      </c>
      <c r="N27" s="501">
        <v>4658315.65</v>
      </c>
      <c r="O27" s="499">
        <v>0</v>
      </c>
      <c r="P27" s="499">
        <v>0</v>
      </c>
      <c r="Q27" s="499">
        <v>0</v>
      </c>
      <c r="R27" s="499">
        <v>0</v>
      </c>
      <c r="S27" s="501">
        <v>0</v>
      </c>
      <c r="T27" s="92">
        <f>SUM(L27:O27)</f>
        <v>12528334.57</v>
      </c>
      <c r="U27" s="93">
        <f>K27+T27</f>
        <v>119389681.24000001</v>
      </c>
    </row>
    <row r="28" spans="1:21" ht="21">
      <c r="A28" s="151" t="s">
        <v>212</v>
      </c>
      <c r="B28" s="91"/>
      <c r="C28" s="501">
        <v>3073150.18</v>
      </c>
      <c r="D28" s="501">
        <v>55130.81</v>
      </c>
      <c r="E28" s="501">
        <v>199132.11</v>
      </c>
      <c r="F28" s="501">
        <v>278606</v>
      </c>
      <c r="G28" s="501">
        <v>3600</v>
      </c>
      <c r="H28" s="499">
        <v>0</v>
      </c>
      <c r="I28" s="498">
        <v>0</v>
      </c>
      <c r="J28" s="498">
        <v>0</v>
      </c>
      <c r="K28" s="92">
        <f>SUM(C28:J28)</f>
        <v>3609619.1</v>
      </c>
      <c r="L28" s="501">
        <v>149765.99</v>
      </c>
      <c r="M28" s="499">
        <v>110449.82</v>
      </c>
      <c r="N28" s="501">
        <v>77613.5</v>
      </c>
      <c r="O28" s="499">
        <v>0</v>
      </c>
      <c r="P28" s="499">
        <v>0</v>
      </c>
      <c r="Q28" s="499">
        <v>0</v>
      </c>
      <c r="R28" s="499">
        <v>0</v>
      </c>
      <c r="S28" s="501">
        <v>0</v>
      </c>
      <c r="T28" s="92">
        <f>SUM(L28:O28)</f>
        <v>337829.31</v>
      </c>
      <c r="U28" s="93">
        <f>K28+T28</f>
        <v>3947448.41</v>
      </c>
    </row>
    <row r="29" spans="1:21" ht="21">
      <c r="A29" s="151" t="s">
        <v>213</v>
      </c>
      <c r="B29" s="91"/>
      <c r="C29" s="501">
        <v>2153275</v>
      </c>
      <c r="D29" s="501">
        <v>58551.48</v>
      </c>
      <c r="E29" s="501">
        <v>408275.61</v>
      </c>
      <c r="F29" s="501">
        <v>0</v>
      </c>
      <c r="G29" s="501">
        <v>9500</v>
      </c>
      <c r="H29" s="499">
        <v>0</v>
      </c>
      <c r="I29" s="498">
        <v>0</v>
      </c>
      <c r="J29" s="498">
        <v>0</v>
      </c>
      <c r="K29" s="92">
        <f>SUM(C29:J29)</f>
        <v>2629602.09</v>
      </c>
      <c r="L29" s="501">
        <v>149765.99</v>
      </c>
      <c r="M29" s="499">
        <v>147266.43</v>
      </c>
      <c r="N29" s="501">
        <v>96985.36</v>
      </c>
      <c r="O29" s="499">
        <v>0</v>
      </c>
      <c r="P29" s="499">
        <v>0</v>
      </c>
      <c r="Q29" s="499">
        <v>0</v>
      </c>
      <c r="R29" s="499">
        <v>0</v>
      </c>
      <c r="S29" s="501">
        <v>0</v>
      </c>
      <c r="T29" s="92">
        <f>SUM(L29:O29)</f>
        <v>394017.77999999997</v>
      </c>
      <c r="U29" s="93">
        <f>K29+T29</f>
        <v>3023619.8699999996</v>
      </c>
    </row>
  </sheetData>
  <sheetProtection/>
  <mergeCells count="5">
    <mergeCell ref="U3:U4"/>
    <mergeCell ref="A3:A4"/>
    <mergeCell ref="B3:B4"/>
    <mergeCell ref="C3:K3"/>
    <mergeCell ref="L3:T3"/>
  </mergeCells>
  <printOptions/>
  <pageMargins left="0.1968503937007874" right="0" top="0.5905511811023623" bottom="0.3937007874015748" header="0.31496062992125984" footer="0.31496062992125984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200"/>
  <sheetViews>
    <sheetView zoomScalePageLayoutView="0" workbookViewId="0" topLeftCell="A1">
      <pane xSplit="1" ySplit="5" topLeftCell="B123" activePane="bottomRight" state="frozen"/>
      <selection pane="topLeft" activeCell="E22" activeCellId="1" sqref="B9 E22"/>
      <selection pane="topRight" activeCell="E22" activeCellId="1" sqref="B9 E22"/>
      <selection pane="bottomLeft" activeCell="E22" activeCellId="1" sqref="B9 E22"/>
      <selection pane="bottomRight" activeCell="F132" sqref="F132:F133"/>
    </sheetView>
  </sheetViews>
  <sheetFormatPr defaultColWidth="9.140625" defaultRowHeight="15"/>
  <cols>
    <col min="1" max="1" width="6.57421875" style="10" customWidth="1"/>
    <col min="2" max="2" width="48.57421875" style="6" customWidth="1"/>
    <col min="3" max="3" width="13.57421875" style="6" customWidth="1"/>
    <col min="4" max="4" width="15.00390625" style="6" bestFit="1" customWidth="1"/>
    <col min="5" max="6" width="12.57421875" style="6" customWidth="1"/>
    <col min="7" max="7" width="14.57421875" style="6" customWidth="1"/>
    <col min="8" max="8" width="10.57421875" style="7" bestFit="1" customWidth="1"/>
    <col min="9" max="9" width="12.57421875" style="8" customWidth="1"/>
    <col min="10" max="10" width="14.57421875" style="9" customWidth="1"/>
    <col min="11" max="16384" width="9.140625" style="6" customWidth="1"/>
  </cols>
  <sheetData>
    <row r="1" ht="21">
      <c r="A1" s="5" t="s">
        <v>215</v>
      </c>
    </row>
    <row r="2" spans="2:10" ht="21">
      <c r="B2" s="5"/>
      <c r="C2" s="11"/>
      <c r="D2" s="11"/>
      <c r="E2" s="11"/>
      <c r="F2" s="11"/>
      <c r="G2" s="11"/>
      <c r="H2" s="12"/>
      <c r="I2" s="13"/>
      <c r="J2" s="14" t="s">
        <v>15</v>
      </c>
    </row>
    <row r="3" spans="1:10" ht="21">
      <c r="A3" s="15" t="s">
        <v>22</v>
      </c>
      <c r="B3" s="15" t="s">
        <v>7</v>
      </c>
      <c r="C3" s="15" t="s">
        <v>1</v>
      </c>
      <c r="D3" s="15" t="s">
        <v>2</v>
      </c>
      <c r="E3" s="15" t="s">
        <v>3</v>
      </c>
      <c r="F3" s="15" t="s">
        <v>8</v>
      </c>
      <c r="G3" s="15" t="s">
        <v>9</v>
      </c>
      <c r="H3" s="16" t="s">
        <v>10</v>
      </c>
      <c r="I3" s="17" t="s">
        <v>11</v>
      </c>
      <c r="J3" s="15" t="s">
        <v>19</v>
      </c>
    </row>
    <row r="4" spans="1:10" ht="21.75" thickBot="1">
      <c r="A4" s="18"/>
      <c r="B4" s="19" t="s">
        <v>9</v>
      </c>
      <c r="C4" s="20">
        <f>SUM(C6:C2099)</f>
        <v>494014097.45000017</v>
      </c>
      <c r="D4" s="20">
        <f>SUM(D6:D2099)</f>
        <v>0</v>
      </c>
      <c r="E4" s="20">
        <f>SUM(E6:E2099)</f>
        <v>36493145.27</v>
      </c>
      <c r="F4" s="20">
        <f>SUM(F6:F2099)</f>
        <v>81870365.28000003</v>
      </c>
      <c r="G4" s="20">
        <f>SUM(G6:G2099)</f>
        <v>612377608</v>
      </c>
      <c r="H4" s="21"/>
      <c r="I4" s="22"/>
      <c r="J4" s="23"/>
    </row>
    <row r="5" spans="1:10" s="146" customFormat="1" ht="24" thickTop="1">
      <c r="A5" s="162"/>
      <c r="B5" s="163" t="s">
        <v>135</v>
      </c>
      <c r="C5" s="164"/>
      <c r="D5" s="164"/>
      <c r="E5" s="164"/>
      <c r="F5" s="164"/>
      <c r="G5" s="164"/>
      <c r="H5" s="165"/>
      <c r="I5" s="166"/>
      <c r="J5" s="167"/>
    </row>
    <row r="6" spans="1:10" s="25" customFormat="1" ht="21">
      <c r="A6" s="26"/>
      <c r="B6" s="27" t="s">
        <v>40</v>
      </c>
      <c r="C6" s="28"/>
      <c r="D6" s="28"/>
      <c r="E6" s="28"/>
      <c r="F6" s="28"/>
      <c r="G6" s="29"/>
      <c r="H6" s="30"/>
      <c r="I6" s="24"/>
      <c r="J6" s="29"/>
    </row>
    <row r="7" spans="1:10" s="25" customFormat="1" ht="21">
      <c r="A7" s="26">
        <v>1</v>
      </c>
      <c r="B7" s="31" t="s">
        <v>216</v>
      </c>
      <c r="C7" s="493">
        <v>7784280.26</v>
      </c>
      <c r="D7" s="493">
        <v>0</v>
      </c>
      <c r="E7" s="493">
        <v>472405.53</v>
      </c>
      <c r="F7" s="493">
        <v>557550.32</v>
      </c>
      <c r="G7" s="29">
        <f aca="true" t="shared" si="0" ref="G7:G58">SUM(C7:F7)</f>
        <v>8814236.11</v>
      </c>
      <c r="H7" s="30">
        <v>1</v>
      </c>
      <c r="I7" s="24" t="s">
        <v>250</v>
      </c>
      <c r="J7" s="29">
        <f aca="true" t="shared" si="1" ref="J7:J58">G7/H7</f>
        <v>8814236.11</v>
      </c>
    </row>
    <row r="8" spans="1:10" s="25" customFormat="1" ht="21">
      <c r="A8" s="26">
        <v>2</v>
      </c>
      <c r="B8" s="31" t="s">
        <v>217</v>
      </c>
      <c r="C8" s="493">
        <v>6920859.23</v>
      </c>
      <c r="D8" s="493">
        <v>0</v>
      </c>
      <c r="E8" s="493">
        <v>420006.99</v>
      </c>
      <c r="F8" s="493">
        <v>495707.65</v>
      </c>
      <c r="G8" s="29">
        <f t="shared" si="0"/>
        <v>7836573.870000001</v>
      </c>
      <c r="H8" s="30">
        <v>4</v>
      </c>
      <c r="I8" s="24" t="s">
        <v>246</v>
      </c>
      <c r="J8" s="29">
        <f t="shared" si="1"/>
        <v>1959143.4675000003</v>
      </c>
    </row>
    <row r="9" spans="1:10" s="25" customFormat="1" ht="21">
      <c r="A9" s="26">
        <v>3</v>
      </c>
      <c r="B9" s="31" t="s">
        <v>218</v>
      </c>
      <c r="C9" s="493">
        <v>5621230.69</v>
      </c>
      <c r="D9" s="493">
        <v>0</v>
      </c>
      <c r="E9" s="493">
        <v>341136.28</v>
      </c>
      <c r="F9" s="493">
        <v>402621.55</v>
      </c>
      <c r="G9" s="29">
        <f t="shared" si="0"/>
        <v>6364988.5200000005</v>
      </c>
      <c r="H9" s="30">
        <v>18</v>
      </c>
      <c r="I9" s="24" t="s">
        <v>250</v>
      </c>
      <c r="J9" s="29">
        <f t="shared" si="1"/>
        <v>353610.4733333334</v>
      </c>
    </row>
    <row r="10" spans="1:10" s="25" customFormat="1" ht="21">
      <c r="A10" s="26">
        <v>4</v>
      </c>
      <c r="B10" s="31" t="s">
        <v>219</v>
      </c>
      <c r="C10" s="493">
        <v>3889891.64</v>
      </c>
      <c r="D10" s="493">
        <v>0</v>
      </c>
      <c r="E10" s="493">
        <v>236066.31</v>
      </c>
      <c r="F10" s="493">
        <v>278614.11</v>
      </c>
      <c r="G10" s="29">
        <f t="shared" si="0"/>
        <v>4404572.0600000005</v>
      </c>
      <c r="H10" s="30">
        <v>21</v>
      </c>
      <c r="I10" s="24" t="s">
        <v>256</v>
      </c>
      <c r="J10" s="29">
        <f t="shared" si="1"/>
        <v>209741.5266666667</v>
      </c>
    </row>
    <row r="11" spans="1:10" s="25" customFormat="1" ht="21">
      <c r="A11" s="26">
        <v>5</v>
      </c>
      <c r="B11" s="31" t="s">
        <v>220</v>
      </c>
      <c r="C11" s="493">
        <v>3462678.11</v>
      </c>
      <c r="D11" s="493">
        <v>0</v>
      </c>
      <c r="E11" s="493">
        <v>210139.95</v>
      </c>
      <c r="F11" s="493">
        <v>248014.87</v>
      </c>
      <c r="G11" s="29">
        <f t="shared" si="0"/>
        <v>3920832.93</v>
      </c>
      <c r="H11" s="30">
        <v>12</v>
      </c>
      <c r="I11" s="24" t="s">
        <v>246</v>
      </c>
      <c r="J11" s="29">
        <f t="shared" si="1"/>
        <v>326736.0775</v>
      </c>
    </row>
    <row r="12" spans="1:10" s="25" customFormat="1" ht="21">
      <c r="A12" s="26">
        <v>6</v>
      </c>
      <c r="B12" s="31" t="s">
        <v>221</v>
      </c>
      <c r="C12" s="493">
        <v>3462678.11</v>
      </c>
      <c r="D12" s="493">
        <v>0</v>
      </c>
      <c r="E12" s="493">
        <v>210139.95</v>
      </c>
      <c r="F12" s="493">
        <v>248014.87</v>
      </c>
      <c r="G12" s="29">
        <f t="shared" si="0"/>
        <v>3920832.93</v>
      </c>
      <c r="H12" s="30">
        <v>14</v>
      </c>
      <c r="I12" s="24" t="s">
        <v>246</v>
      </c>
      <c r="J12" s="29">
        <f t="shared" si="1"/>
        <v>280059.495</v>
      </c>
    </row>
    <row r="13" spans="1:10" s="25" customFormat="1" ht="21">
      <c r="A13" s="26">
        <v>7</v>
      </c>
      <c r="B13" s="31" t="s">
        <v>138</v>
      </c>
      <c r="C13" s="493">
        <v>6484651.73</v>
      </c>
      <c r="D13" s="493">
        <v>0</v>
      </c>
      <c r="E13" s="493">
        <v>393534.82</v>
      </c>
      <c r="F13" s="493">
        <v>464464.21</v>
      </c>
      <c r="G13" s="29">
        <f t="shared" si="0"/>
        <v>7342650.760000001</v>
      </c>
      <c r="H13" s="30">
        <v>30</v>
      </c>
      <c r="I13" s="24" t="s">
        <v>246</v>
      </c>
      <c r="J13" s="29">
        <f t="shared" si="1"/>
        <v>244755.02533333335</v>
      </c>
    </row>
    <row r="14" spans="1:10" s="25" customFormat="1" ht="42">
      <c r="A14" s="26">
        <v>8</v>
      </c>
      <c r="B14" s="32" t="s">
        <v>139</v>
      </c>
      <c r="C14" s="493">
        <v>863421.03</v>
      </c>
      <c r="D14" s="493">
        <v>0</v>
      </c>
      <c r="E14" s="493">
        <v>52398.53</v>
      </c>
      <c r="F14" s="493">
        <v>61842.67</v>
      </c>
      <c r="G14" s="29">
        <f t="shared" si="0"/>
        <v>977662.2300000001</v>
      </c>
      <c r="H14" s="30">
        <v>1</v>
      </c>
      <c r="I14" s="24" t="s">
        <v>250</v>
      </c>
      <c r="J14" s="29">
        <f t="shared" si="1"/>
        <v>977662.2300000001</v>
      </c>
    </row>
    <row r="15" spans="1:10" s="25" customFormat="1" ht="21">
      <c r="A15" s="26">
        <v>9</v>
      </c>
      <c r="B15" s="32" t="s">
        <v>140</v>
      </c>
      <c r="C15" s="493">
        <v>2594760.09</v>
      </c>
      <c r="D15" s="493">
        <v>0</v>
      </c>
      <c r="E15" s="493">
        <v>157468.51</v>
      </c>
      <c r="F15" s="493">
        <v>185850.11</v>
      </c>
      <c r="G15" s="29">
        <f t="shared" si="0"/>
        <v>2938078.7099999995</v>
      </c>
      <c r="H15" s="30">
        <v>4</v>
      </c>
      <c r="I15" s="24" t="s">
        <v>246</v>
      </c>
      <c r="J15" s="29">
        <f t="shared" si="1"/>
        <v>734519.6774999999</v>
      </c>
    </row>
    <row r="16" spans="1:10" s="25" customFormat="1" ht="42">
      <c r="A16" s="26">
        <v>10</v>
      </c>
      <c r="B16" s="32" t="s">
        <v>141</v>
      </c>
      <c r="C16" s="493">
        <v>863421.03</v>
      </c>
      <c r="D16" s="493">
        <v>0</v>
      </c>
      <c r="E16" s="493">
        <v>52398.53</v>
      </c>
      <c r="F16" s="493">
        <v>61842.67</v>
      </c>
      <c r="G16" s="29">
        <f t="shared" si="0"/>
        <v>977662.2300000001</v>
      </c>
      <c r="H16" s="30">
        <v>2</v>
      </c>
      <c r="I16" s="24" t="s">
        <v>250</v>
      </c>
      <c r="J16" s="29">
        <f t="shared" si="1"/>
        <v>488831.11500000005</v>
      </c>
    </row>
    <row r="17" spans="1:10" s="25" customFormat="1" ht="21">
      <c r="A17" s="26">
        <v>11</v>
      </c>
      <c r="B17" s="32" t="s">
        <v>222</v>
      </c>
      <c r="C17" s="493">
        <v>1295131.55</v>
      </c>
      <c r="D17" s="493">
        <v>0</v>
      </c>
      <c r="E17" s="493">
        <v>78597.8</v>
      </c>
      <c r="F17" s="493">
        <v>92764</v>
      </c>
      <c r="G17" s="29">
        <f t="shared" si="0"/>
        <v>1466493.35</v>
      </c>
      <c r="H17" s="30">
        <v>1</v>
      </c>
      <c r="I17" s="24" t="s">
        <v>257</v>
      </c>
      <c r="J17" s="29">
        <f t="shared" si="1"/>
        <v>1466493.35</v>
      </c>
    </row>
    <row r="18" spans="1:10" s="25" customFormat="1" ht="42">
      <c r="A18" s="26">
        <v>12</v>
      </c>
      <c r="B18" s="32" t="s">
        <v>223</v>
      </c>
      <c r="C18" s="493">
        <v>863421.03</v>
      </c>
      <c r="D18" s="493">
        <v>0</v>
      </c>
      <c r="E18" s="493">
        <v>52398.53</v>
      </c>
      <c r="F18" s="493">
        <v>61842.67</v>
      </c>
      <c r="G18" s="29">
        <f t="shared" si="0"/>
        <v>977662.2300000001</v>
      </c>
      <c r="H18" s="30">
        <v>1</v>
      </c>
      <c r="I18" s="24" t="s">
        <v>250</v>
      </c>
      <c r="J18" s="29">
        <f t="shared" si="1"/>
        <v>977662.2300000001</v>
      </c>
    </row>
    <row r="19" spans="1:10" s="25" customFormat="1" ht="42">
      <c r="A19" s="26">
        <v>13</v>
      </c>
      <c r="B19" s="32" t="s">
        <v>142</v>
      </c>
      <c r="C19" s="493">
        <v>863421.03</v>
      </c>
      <c r="D19" s="493">
        <v>0</v>
      </c>
      <c r="E19" s="493">
        <v>52398.53</v>
      </c>
      <c r="F19" s="493">
        <v>61842.67</v>
      </c>
      <c r="G19" s="29">
        <f t="shared" si="0"/>
        <v>977662.2300000001</v>
      </c>
      <c r="H19" s="30">
        <v>1</v>
      </c>
      <c r="I19" s="24" t="s">
        <v>250</v>
      </c>
      <c r="J19" s="29">
        <f t="shared" si="1"/>
        <v>977662.2300000001</v>
      </c>
    </row>
    <row r="20" spans="1:10" s="25" customFormat="1" ht="21">
      <c r="A20" s="26"/>
      <c r="B20" s="27" t="s">
        <v>143</v>
      </c>
      <c r="C20" s="493"/>
      <c r="D20" s="493"/>
      <c r="E20" s="493"/>
      <c r="F20" s="493"/>
      <c r="G20" s="29"/>
      <c r="H20" s="30"/>
      <c r="I20" s="24"/>
      <c r="J20" s="29"/>
    </row>
    <row r="21" spans="1:10" s="25" customFormat="1" ht="21">
      <c r="A21" s="26">
        <v>14</v>
      </c>
      <c r="B21" s="31" t="s">
        <v>224</v>
      </c>
      <c r="C21" s="493">
        <v>1585056.08</v>
      </c>
      <c r="D21" s="493">
        <v>0</v>
      </c>
      <c r="E21" s="493">
        <v>624510.27</v>
      </c>
      <c r="F21" s="493">
        <v>419508.85</v>
      </c>
      <c r="G21" s="29">
        <f t="shared" si="0"/>
        <v>2629075.2</v>
      </c>
      <c r="H21" s="30">
        <v>8</v>
      </c>
      <c r="I21" s="24" t="s">
        <v>250</v>
      </c>
      <c r="J21" s="29">
        <f t="shared" si="1"/>
        <v>328634.4</v>
      </c>
    </row>
    <row r="22" spans="1:10" s="25" customFormat="1" ht="21">
      <c r="A22" s="26">
        <v>15</v>
      </c>
      <c r="B22" s="31" t="s">
        <v>225</v>
      </c>
      <c r="C22" s="493">
        <v>212629.47</v>
      </c>
      <c r="D22" s="493">
        <v>0</v>
      </c>
      <c r="E22" s="493">
        <v>83775.77</v>
      </c>
      <c r="F22" s="493">
        <v>56275.58</v>
      </c>
      <c r="G22" s="29">
        <f t="shared" si="0"/>
        <v>352680.82</v>
      </c>
      <c r="H22" s="30">
        <v>4</v>
      </c>
      <c r="I22" s="24" t="s">
        <v>250</v>
      </c>
      <c r="J22" s="29">
        <f t="shared" si="1"/>
        <v>88170.205</v>
      </c>
    </row>
    <row r="23" spans="1:10" s="25" customFormat="1" ht="21">
      <c r="A23" s="26">
        <v>16</v>
      </c>
      <c r="B23" s="31" t="s">
        <v>226</v>
      </c>
      <c r="C23" s="493">
        <v>135309.67</v>
      </c>
      <c r="D23" s="493">
        <v>0</v>
      </c>
      <c r="E23" s="493">
        <v>53311.85</v>
      </c>
      <c r="F23" s="493">
        <v>35811.73</v>
      </c>
      <c r="G23" s="29">
        <f t="shared" si="0"/>
        <v>224433.25000000003</v>
      </c>
      <c r="H23" s="30">
        <v>1</v>
      </c>
      <c r="I23" s="24" t="s">
        <v>255</v>
      </c>
      <c r="J23" s="29">
        <f t="shared" si="1"/>
        <v>224433.25000000003</v>
      </c>
    </row>
    <row r="24" spans="1:10" s="25" customFormat="1" ht="21">
      <c r="A24" s="26"/>
      <c r="B24" s="27" t="s">
        <v>77</v>
      </c>
      <c r="C24" s="493"/>
      <c r="D24" s="493"/>
      <c r="E24" s="493"/>
      <c r="F24" s="493"/>
      <c r="G24" s="29"/>
      <c r="H24" s="30"/>
      <c r="I24" s="24"/>
      <c r="J24" s="29"/>
    </row>
    <row r="25" spans="1:10" s="25" customFormat="1" ht="21">
      <c r="A25" s="26">
        <v>17</v>
      </c>
      <c r="B25" s="31" t="s">
        <v>41</v>
      </c>
      <c r="C25" s="493">
        <v>1812250.24</v>
      </c>
      <c r="D25" s="493">
        <v>0</v>
      </c>
      <c r="E25" s="493">
        <v>159083.62</v>
      </c>
      <c r="F25" s="493">
        <v>138359.51</v>
      </c>
      <c r="G25" s="29">
        <f t="shared" si="0"/>
        <v>2109693.37</v>
      </c>
      <c r="H25" s="30">
        <v>4</v>
      </c>
      <c r="I25" s="24" t="s">
        <v>250</v>
      </c>
      <c r="J25" s="29">
        <f t="shared" si="1"/>
        <v>527423.3425</v>
      </c>
    </row>
    <row r="26" spans="1:10" s="25" customFormat="1" ht="21">
      <c r="A26" s="26">
        <v>18</v>
      </c>
      <c r="B26" s="31" t="s">
        <v>144</v>
      </c>
      <c r="C26" s="493">
        <v>2322122.27</v>
      </c>
      <c r="D26" s="493">
        <v>0</v>
      </c>
      <c r="E26" s="493">
        <v>203841.38</v>
      </c>
      <c r="F26" s="493">
        <v>177286.61</v>
      </c>
      <c r="G26" s="29">
        <f t="shared" si="0"/>
        <v>2703250.26</v>
      </c>
      <c r="H26" s="30">
        <v>5</v>
      </c>
      <c r="I26" s="24" t="s">
        <v>250</v>
      </c>
      <c r="J26" s="29">
        <f t="shared" si="1"/>
        <v>540650.0519999999</v>
      </c>
    </row>
    <row r="27" spans="1:10" s="25" customFormat="1" ht="21">
      <c r="A27" s="26">
        <v>19</v>
      </c>
      <c r="B27" s="31" t="s">
        <v>227</v>
      </c>
      <c r="C27" s="493">
        <v>2796947.66</v>
      </c>
      <c r="D27" s="493">
        <v>0</v>
      </c>
      <c r="E27" s="493">
        <v>245522.67</v>
      </c>
      <c r="F27" s="493">
        <v>213538.02</v>
      </c>
      <c r="G27" s="29">
        <f t="shared" si="0"/>
        <v>3256008.35</v>
      </c>
      <c r="H27" s="30">
        <v>5</v>
      </c>
      <c r="I27" s="24" t="s">
        <v>250</v>
      </c>
      <c r="J27" s="29">
        <f t="shared" si="1"/>
        <v>651201.67</v>
      </c>
    </row>
    <row r="28" spans="1:10" s="25" customFormat="1" ht="21">
      <c r="A28" s="26">
        <v>20</v>
      </c>
      <c r="B28" s="31" t="s">
        <v>145</v>
      </c>
      <c r="C28" s="493">
        <v>2110711.92</v>
      </c>
      <c r="D28" s="493">
        <v>0</v>
      </c>
      <c r="E28" s="493">
        <v>185283.28</v>
      </c>
      <c r="F28" s="493">
        <v>161146.1</v>
      </c>
      <c r="G28" s="29">
        <f t="shared" si="0"/>
        <v>2457141.3</v>
      </c>
      <c r="H28" s="30">
        <v>3</v>
      </c>
      <c r="I28" s="24" t="s">
        <v>250</v>
      </c>
      <c r="J28" s="29">
        <f t="shared" si="1"/>
        <v>819047.1</v>
      </c>
    </row>
    <row r="29" spans="1:10" s="25" customFormat="1" ht="21">
      <c r="A29" s="26">
        <v>21</v>
      </c>
      <c r="B29" s="31" t="s">
        <v>146</v>
      </c>
      <c r="C29" s="493">
        <v>1559010.03</v>
      </c>
      <c r="D29" s="493">
        <v>0</v>
      </c>
      <c r="E29" s="493">
        <v>136853.58</v>
      </c>
      <c r="F29" s="493">
        <v>119025.44</v>
      </c>
      <c r="G29" s="29">
        <f t="shared" si="0"/>
        <v>1814889.05</v>
      </c>
      <c r="H29" s="30">
        <v>2</v>
      </c>
      <c r="I29" s="24" t="s">
        <v>250</v>
      </c>
      <c r="J29" s="29">
        <f t="shared" si="1"/>
        <v>907444.525</v>
      </c>
    </row>
    <row r="30" spans="1:10" s="25" customFormat="1" ht="21">
      <c r="A30" s="26"/>
      <c r="B30" s="27" t="s">
        <v>76</v>
      </c>
      <c r="C30" s="493"/>
      <c r="D30" s="493"/>
      <c r="E30" s="493"/>
      <c r="F30" s="493"/>
      <c r="G30" s="29"/>
      <c r="H30" s="30"/>
      <c r="I30" s="24"/>
      <c r="J30" s="29"/>
    </row>
    <row r="31" spans="1:10" s="25" customFormat="1" ht="21">
      <c r="A31" s="26">
        <v>22</v>
      </c>
      <c r="B31" s="32" t="s">
        <v>52</v>
      </c>
      <c r="C31" s="493">
        <v>6878854.56</v>
      </c>
      <c r="D31" s="493">
        <v>0</v>
      </c>
      <c r="E31" s="493">
        <v>392593.84</v>
      </c>
      <c r="F31" s="493">
        <v>546148.05</v>
      </c>
      <c r="G31" s="29">
        <f t="shared" si="0"/>
        <v>7817596.449999999</v>
      </c>
      <c r="H31" s="30">
        <v>7</v>
      </c>
      <c r="I31" s="24" t="s">
        <v>260</v>
      </c>
      <c r="J31" s="29">
        <f t="shared" si="1"/>
        <v>1116799.4928571428</v>
      </c>
    </row>
    <row r="32" spans="1:10" s="25" customFormat="1" ht="21">
      <c r="A32" s="26">
        <v>23</v>
      </c>
      <c r="B32" s="32" t="s">
        <v>44</v>
      </c>
      <c r="C32" s="493">
        <v>1765572.67</v>
      </c>
      <c r="D32" s="493">
        <v>0</v>
      </c>
      <c r="E32" s="493">
        <v>100765.75</v>
      </c>
      <c r="F32" s="493">
        <v>140178</v>
      </c>
      <c r="G32" s="29">
        <f t="shared" si="0"/>
        <v>2006516.42</v>
      </c>
      <c r="H32" s="30">
        <v>2</v>
      </c>
      <c r="I32" s="24" t="s">
        <v>250</v>
      </c>
      <c r="J32" s="29">
        <f t="shared" si="1"/>
        <v>1003258.21</v>
      </c>
    </row>
    <row r="33" spans="1:10" s="25" customFormat="1" ht="21">
      <c r="A33" s="26">
        <v>24</v>
      </c>
      <c r="B33" s="32" t="s">
        <v>53</v>
      </c>
      <c r="C33" s="493">
        <v>3915214.72</v>
      </c>
      <c r="D33" s="493">
        <v>0</v>
      </c>
      <c r="E33" s="493">
        <v>223451.32</v>
      </c>
      <c r="F33" s="493">
        <v>310849.27</v>
      </c>
      <c r="G33" s="29">
        <f t="shared" si="0"/>
        <v>4449515.3100000005</v>
      </c>
      <c r="H33" s="30">
        <v>4</v>
      </c>
      <c r="I33" s="24" t="s">
        <v>260</v>
      </c>
      <c r="J33" s="29">
        <f t="shared" si="1"/>
        <v>1112378.8275000001</v>
      </c>
    </row>
    <row r="34" spans="1:10" s="25" customFormat="1" ht="21">
      <c r="A34" s="26">
        <v>25</v>
      </c>
      <c r="B34" s="32" t="s">
        <v>45</v>
      </c>
      <c r="C34" s="493">
        <v>2648359</v>
      </c>
      <c r="D34" s="493">
        <v>0</v>
      </c>
      <c r="E34" s="493">
        <v>151148.63</v>
      </c>
      <c r="F34" s="493">
        <v>210267</v>
      </c>
      <c r="G34" s="29">
        <f t="shared" si="0"/>
        <v>3009774.63</v>
      </c>
      <c r="H34" s="30">
        <v>3</v>
      </c>
      <c r="I34" s="24" t="s">
        <v>250</v>
      </c>
      <c r="J34" s="29">
        <f t="shared" si="1"/>
        <v>1003258.21</v>
      </c>
    </row>
    <row r="35" spans="1:10" s="25" customFormat="1" ht="21">
      <c r="A35" s="26">
        <v>26</v>
      </c>
      <c r="B35" s="32" t="s">
        <v>54</v>
      </c>
      <c r="C35" s="493">
        <v>6878854.56</v>
      </c>
      <c r="D35" s="493">
        <v>0</v>
      </c>
      <c r="E35" s="493">
        <v>392593.84</v>
      </c>
      <c r="F35" s="493">
        <v>546148.05</v>
      </c>
      <c r="G35" s="29">
        <f t="shared" si="0"/>
        <v>7817596.449999999</v>
      </c>
      <c r="H35" s="30">
        <v>7</v>
      </c>
      <c r="I35" s="24" t="s">
        <v>260</v>
      </c>
      <c r="J35" s="29">
        <f t="shared" si="1"/>
        <v>1116799.4928571428</v>
      </c>
    </row>
    <row r="36" spans="1:10" s="25" customFormat="1" ht="21">
      <c r="A36" s="26">
        <v>27</v>
      </c>
      <c r="B36" s="32" t="s">
        <v>46</v>
      </c>
      <c r="C36" s="493">
        <v>1765572.67</v>
      </c>
      <c r="D36" s="493">
        <v>0</v>
      </c>
      <c r="E36" s="493">
        <v>100765.75</v>
      </c>
      <c r="F36" s="493">
        <v>140178</v>
      </c>
      <c r="G36" s="29">
        <f t="shared" si="0"/>
        <v>2006516.42</v>
      </c>
      <c r="H36" s="30">
        <v>2</v>
      </c>
      <c r="I36" s="24" t="s">
        <v>250</v>
      </c>
      <c r="J36" s="29">
        <f t="shared" si="1"/>
        <v>1003258.21</v>
      </c>
    </row>
    <row r="37" spans="1:10" s="25" customFormat="1" ht="21">
      <c r="A37" s="26">
        <v>28</v>
      </c>
      <c r="B37" s="32" t="s">
        <v>55</v>
      </c>
      <c r="C37" s="493">
        <v>1966205.93</v>
      </c>
      <c r="D37" s="493">
        <v>0</v>
      </c>
      <c r="E37" s="493">
        <v>112216.4</v>
      </c>
      <c r="F37" s="493">
        <v>156107.32</v>
      </c>
      <c r="G37" s="29">
        <f t="shared" si="0"/>
        <v>2234529.65</v>
      </c>
      <c r="H37" s="30">
        <v>2</v>
      </c>
      <c r="I37" s="24" t="s">
        <v>260</v>
      </c>
      <c r="J37" s="29">
        <f t="shared" si="1"/>
        <v>1117264.825</v>
      </c>
    </row>
    <row r="38" spans="1:10" s="25" customFormat="1" ht="21">
      <c r="A38" s="26">
        <v>29</v>
      </c>
      <c r="B38" s="32" t="s">
        <v>47</v>
      </c>
      <c r="C38" s="493">
        <v>882786.33</v>
      </c>
      <c r="D38" s="493">
        <v>0</v>
      </c>
      <c r="E38" s="493">
        <v>50382.88</v>
      </c>
      <c r="F38" s="493">
        <v>70089</v>
      </c>
      <c r="G38" s="29">
        <f t="shared" si="0"/>
        <v>1003258.21</v>
      </c>
      <c r="H38" s="30">
        <v>1</v>
      </c>
      <c r="I38" s="24" t="s">
        <v>250</v>
      </c>
      <c r="J38" s="29">
        <f t="shared" si="1"/>
        <v>1003258.21</v>
      </c>
    </row>
    <row r="39" spans="1:10" s="25" customFormat="1" ht="21">
      <c r="A39" s="26">
        <v>30</v>
      </c>
      <c r="B39" s="32" t="s">
        <v>147</v>
      </c>
      <c r="C39" s="493">
        <v>3525412.96</v>
      </c>
      <c r="D39" s="493">
        <v>0</v>
      </c>
      <c r="E39" s="493">
        <v>201204.34</v>
      </c>
      <c r="F39" s="493">
        <v>279900.88</v>
      </c>
      <c r="G39" s="29">
        <f t="shared" si="0"/>
        <v>4006518.1799999997</v>
      </c>
      <c r="H39" s="30">
        <v>4</v>
      </c>
      <c r="I39" s="24" t="s">
        <v>250</v>
      </c>
      <c r="J39" s="29">
        <f t="shared" si="1"/>
        <v>1001629.5449999999</v>
      </c>
    </row>
    <row r="40" spans="1:10" s="25" customFormat="1" ht="21">
      <c r="A40" s="26">
        <v>31</v>
      </c>
      <c r="B40" s="32" t="s">
        <v>48</v>
      </c>
      <c r="C40" s="493">
        <v>882786.33</v>
      </c>
      <c r="D40" s="493">
        <v>0</v>
      </c>
      <c r="E40" s="493">
        <v>50382.88</v>
      </c>
      <c r="F40" s="493">
        <v>70089</v>
      </c>
      <c r="G40" s="29">
        <f t="shared" si="0"/>
        <v>1003258.21</v>
      </c>
      <c r="H40" s="30">
        <v>1</v>
      </c>
      <c r="I40" s="24" t="s">
        <v>250</v>
      </c>
      <c r="J40" s="29">
        <f t="shared" si="1"/>
        <v>1003258.21</v>
      </c>
    </row>
    <row r="41" spans="1:10" s="25" customFormat="1" ht="21">
      <c r="A41" s="26">
        <v>32</v>
      </c>
      <c r="B41" s="32" t="s">
        <v>56</v>
      </c>
      <c r="C41" s="493">
        <v>2946442.7</v>
      </c>
      <c r="D41" s="493">
        <v>0</v>
      </c>
      <c r="E41" s="493">
        <v>168161.03</v>
      </c>
      <c r="F41" s="493">
        <v>233933.41</v>
      </c>
      <c r="G41" s="29">
        <f t="shared" si="0"/>
        <v>3348537.14</v>
      </c>
      <c r="H41" s="30">
        <v>3</v>
      </c>
      <c r="I41" s="24" t="s">
        <v>260</v>
      </c>
      <c r="J41" s="29">
        <f t="shared" si="1"/>
        <v>1116179.0466666666</v>
      </c>
    </row>
    <row r="42" spans="1:10" s="25" customFormat="1" ht="21">
      <c r="A42" s="26">
        <v>33</v>
      </c>
      <c r="B42" s="32" t="s">
        <v>49</v>
      </c>
      <c r="C42" s="493">
        <v>882786.34</v>
      </c>
      <c r="D42" s="493">
        <v>0</v>
      </c>
      <c r="E42" s="493">
        <v>50382.88</v>
      </c>
      <c r="F42" s="493">
        <v>70089</v>
      </c>
      <c r="G42" s="29">
        <f t="shared" si="0"/>
        <v>1003258.22</v>
      </c>
      <c r="H42" s="30">
        <v>1</v>
      </c>
      <c r="I42" s="24" t="s">
        <v>250</v>
      </c>
      <c r="J42" s="29">
        <f t="shared" si="1"/>
        <v>1003258.22</v>
      </c>
    </row>
    <row r="43" spans="1:10" s="25" customFormat="1" ht="21">
      <c r="A43" s="26">
        <v>34</v>
      </c>
      <c r="B43" s="32" t="s">
        <v>50</v>
      </c>
      <c r="C43" s="493">
        <v>882786.34</v>
      </c>
      <c r="D43" s="493">
        <v>0</v>
      </c>
      <c r="E43" s="493">
        <v>50382.87</v>
      </c>
      <c r="F43" s="493">
        <v>70089</v>
      </c>
      <c r="G43" s="29">
        <f t="shared" si="0"/>
        <v>1003258.21</v>
      </c>
      <c r="H43" s="30">
        <v>1</v>
      </c>
      <c r="I43" s="24" t="s">
        <v>250</v>
      </c>
      <c r="J43" s="29">
        <f t="shared" si="1"/>
        <v>1003258.21</v>
      </c>
    </row>
    <row r="44" spans="1:10" s="25" customFormat="1" ht="21">
      <c r="A44" s="26">
        <v>35</v>
      </c>
      <c r="B44" s="32" t="s">
        <v>57</v>
      </c>
      <c r="C44" s="493">
        <v>980236.77</v>
      </c>
      <c r="D44" s="493">
        <v>0</v>
      </c>
      <c r="E44" s="493">
        <v>55944.62</v>
      </c>
      <c r="F44" s="493">
        <v>77826.1</v>
      </c>
      <c r="G44" s="29">
        <f t="shared" si="0"/>
        <v>1114007.49</v>
      </c>
      <c r="H44" s="30">
        <v>1</v>
      </c>
      <c r="I44" s="24" t="s">
        <v>260</v>
      </c>
      <c r="J44" s="29">
        <f t="shared" si="1"/>
        <v>1114007.49</v>
      </c>
    </row>
    <row r="45" spans="1:10" s="25" customFormat="1" ht="42">
      <c r="A45" s="26">
        <v>36</v>
      </c>
      <c r="B45" s="32" t="s">
        <v>148</v>
      </c>
      <c r="C45" s="493">
        <v>10811266.41</v>
      </c>
      <c r="D45" s="493">
        <v>0</v>
      </c>
      <c r="E45" s="493">
        <v>617026.65</v>
      </c>
      <c r="F45" s="493">
        <v>858362.69</v>
      </c>
      <c r="G45" s="29">
        <f t="shared" si="0"/>
        <v>12286655.75</v>
      </c>
      <c r="H45" s="30">
        <v>11</v>
      </c>
      <c r="I45" s="24" t="s">
        <v>250</v>
      </c>
      <c r="J45" s="29">
        <f t="shared" si="1"/>
        <v>1116968.7045454546</v>
      </c>
    </row>
    <row r="46" spans="1:10" s="25" customFormat="1" ht="21">
      <c r="A46" s="26">
        <v>37</v>
      </c>
      <c r="B46" s="32" t="s">
        <v>228</v>
      </c>
      <c r="C46" s="493">
        <v>882786.34</v>
      </c>
      <c r="D46" s="493">
        <v>0</v>
      </c>
      <c r="E46" s="493">
        <v>50382.87</v>
      </c>
      <c r="F46" s="493">
        <v>70089</v>
      </c>
      <c r="G46" s="29">
        <f t="shared" si="0"/>
        <v>1003258.21</v>
      </c>
      <c r="H46" s="30">
        <v>1</v>
      </c>
      <c r="I46" s="24" t="s">
        <v>250</v>
      </c>
      <c r="J46" s="29">
        <f t="shared" si="1"/>
        <v>1003258.21</v>
      </c>
    </row>
    <row r="47" spans="1:10" s="25" customFormat="1" ht="21">
      <c r="A47" s="26">
        <v>38</v>
      </c>
      <c r="B47" s="32" t="s">
        <v>229</v>
      </c>
      <c r="C47" s="493">
        <v>882786.34</v>
      </c>
      <c r="D47" s="493">
        <v>0</v>
      </c>
      <c r="E47" s="493">
        <v>50382.87</v>
      </c>
      <c r="F47" s="493">
        <v>70089</v>
      </c>
      <c r="G47" s="29">
        <f t="shared" si="0"/>
        <v>1003258.21</v>
      </c>
      <c r="H47" s="30">
        <v>1</v>
      </c>
      <c r="I47" s="24" t="s">
        <v>250</v>
      </c>
      <c r="J47" s="29">
        <f t="shared" si="1"/>
        <v>1003258.21</v>
      </c>
    </row>
    <row r="48" spans="1:10" s="25" customFormat="1" ht="42">
      <c r="A48" s="26">
        <v>39</v>
      </c>
      <c r="B48" s="32" t="s">
        <v>230</v>
      </c>
      <c r="C48" s="493">
        <v>882786.34</v>
      </c>
      <c r="D48" s="493">
        <v>0</v>
      </c>
      <c r="E48" s="493">
        <v>50382.87</v>
      </c>
      <c r="F48" s="493">
        <v>70089</v>
      </c>
      <c r="G48" s="29">
        <f t="shared" si="0"/>
        <v>1003258.21</v>
      </c>
      <c r="H48" s="30">
        <v>1</v>
      </c>
      <c r="I48" s="24" t="s">
        <v>250</v>
      </c>
      <c r="J48" s="29">
        <f t="shared" si="1"/>
        <v>1003258.21</v>
      </c>
    </row>
    <row r="49" spans="1:10" s="25" customFormat="1" ht="21">
      <c r="A49" s="26">
        <v>40</v>
      </c>
      <c r="B49" s="32" t="s">
        <v>231</v>
      </c>
      <c r="C49" s="493">
        <v>882786.34</v>
      </c>
      <c r="D49" s="493">
        <v>0</v>
      </c>
      <c r="E49" s="493">
        <v>50382.87</v>
      </c>
      <c r="F49" s="493">
        <v>70089</v>
      </c>
      <c r="G49" s="29">
        <f t="shared" si="0"/>
        <v>1003258.21</v>
      </c>
      <c r="H49" s="30">
        <v>1</v>
      </c>
      <c r="I49" s="24" t="s">
        <v>250</v>
      </c>
      <c r="J49" s="29">
        <f t="shared" si="1"/>
        <v>1003258.21</v>
      </c>
    </row>
    <row r="50" spans="1:10" s="25" customFormat="1" ht="21">
      <c r="A50" s="26">
        <v>41</v>
      </c>
      <c r="B50" s="32" t="s">
        <v>232</v>
      </c>
      <c r="C50" s="493">
        <v>882786.34</v>
      </c>
      <c r="D50" s="493">
        <v>0</v>
      </c>
      <c r="E50" s="493">
        <v>50382.87</v>
      </c>
      <c r="F50" s="493">
        <v>70089</v>
      </c>
      <c r="G50" s="29">
        <f t="shared" si="0"/>
        <v>1003258.21</v>
      </c>
      <c r="H50" s="30">
        <v>1</v>
      </c>
      <c r="I50" s="24" t="s">
        <v>250</v>
      </c>
      <c r="J50" s="29">
        <f t="shared" si="1"/>
        <v>1003258.21</v>
      </c>
    </row>
    <row r="51" spans="1:10" s="25" customFormat="1" ht="21">
      <c r="A51" s="26">
        <v>42</v>
      </c>
      <c r="B51" s="32" t="s">
        <v>233</v>
      </c>
      <c r="C51" s="493">
        <v>882786.34</v>
      </c>
      <c r="D51" s="493">
        <v>0</v>
      </c>
      <c r="E51" s="493">
        <v>50382.87</v>
      </c>
      <c r="F51" s="493">
        <v>70089</v>
      </c>
      <c r="G51" s="29">
        <f t="shared" si="0"/>
        <v>1003258.21</v>
      </c>
      <c r="H51" s="30">
        <v>1</v>
      </c>
      <c r="I51" s="24" t="s">
        <v>250</v>
      </c>
      <c r="J51" s="29">
        <f t="shared" si="1"/>
        <v>1003258.21</v>
      </c>
    </row>
    <row r="52" spans="1:10" s="25" customFormat="1" ht="21">
      <c r="A52" s="26">
        <v>43</v>
      </c>
      <c r="B52" s="32" t="s">
        <v>234</v>
      </c>
      <c r="C52" s="493">
        <v>882786.34</v>
      </c>
      <c r="D52" s="493">
        <v>0</v>
      </c>
      <c r="E52" s="493">
        <v>50382.87</v>
      </c>
      <c r="F52" s="493">
        <v>70089</v>
      </c>
      <c r="G52" s="29">
        <f t="shared" si="0"/>
        <v>1003258.21</v>
      </c>
      <c r="H52" s="30">
        <v>1</v>
      </c>
      <c r="I52" s="24" t="s">
        <v>250</v>
      </c>
      <c r="J52" s="29">
        <f t="shared" si="1"/>
        <v>1003258.21</v>
      </c>
    </row>
    <row r="53" spans="1:10" s="25" customFormat="1" ht="21">
      <c r="A53" s="26">
        <v>44</v>
      </c>
      <c r="B53" s="32" t="s">
        <v>235</v>
      </c>
      <c r="C53" s="493">
        <v>882786.34</v>
      </c>
      <c r="D53" s="493">
        <v>0</v>
      </c>
      <c r="E53" s="493">
        <v>50382.87</v>
      </c>
      <c r="F53" s="493">
        <v>70089</v>
      </c>
      <c r="G53" s="29">
        <f t="shared" si="0"/>
        <v>1003258.21</v>
      </c>
      <c r="H53" s="30">
        <v>1</v>
      </c>
      <c r="I53" s="24" t="s">
        <v>250</v>
      </c>
      <c r="J53" s="29">
        <f t="shared" si="1"/>
        <v>1003258.21</v>
      </c>
    </row>
    <row r="54" spans="1:10" s="25" customFormat="1" ht="42">
      <c r="A54" s="26">
        <v>45</v>
      </c>
      <c r="B54" s="32" t="s">
        <v>236</v>
      </c>
      <c r="C54" s="493">
        <v>882786.34</v>
      </c>
      <c r="D54" s="493">
        <v>0</v>
      </c>
      <c r="E54" s="493">
        <v>50382.87</v>
      </c>
      <c r="F54" s="493">
        <v>70089</v>
      </c>
      <c r="G54" s="29">
        <f t="shared" si="0"/>
        <v>1003258.21</v>
      </c>
      <c r="H54" s="30">
        <v>1</v>
      </c>
      <c r="I54" s="24" t="s">
        <v>250</v>
      </c>
      <c r="J54" s="29">
        <f t="shared" si="1"/>
        <v>1003258.21</v>
      </c>
    </row>
    <row r="55" spans="1:10" s="25" customFormat="1" ht="42">
      <c r="A55" s="26">
        <v>46</v>
      </c>
      <c r="B55" s="32" t="s">
        <v>237</v>
      </c>
      <c r="C55" s="493">
        <v>882786.34</v>
      </c>
      <c r="D55" s="493">
        <v>0</v>
      </c>
      <c r="E55" s="493">
        <v>50382.87</v>
      </c>
      <c r="F55" s="493">
        <v>70089</v>
      </c>
      <c r="G55" s="29">
        <f t="shared" si="0"/>
        <v>1003258.21</v>
      </c>
      <c r="H55" s="30">
        <v>1</v>
      </c>
      <c r="I55" s="24" t="s">
        <v>250</v>
      </c>
      <c r="J55" s="29">
        <f t="shared" si="1"/>
        <v>1003258.21</v>
      </c>
    </row>
    <row r="56" spans="1:10" s="25" customFormat="1" ht="21">
      <c r="A56" s="26">
        <v>47</v>
      </c>
      <c r="B56" s="32" t="s">
        <v>238</v>
      </c>
      <c r="C56" s="493">
        <v>882786.34</v>
      </c>
      <c r="D56" s="493">
        <v>0</v>
      </c>
      <c r="E56" s="493">
        <v>50382.87</v>
      </c>
      <c r="F56" s="493">
        <v>70089</v>
      </c>
      <c r="G56" s="29">
        <f t="shared" si="0"/>
        <v>1003258.21</v>
      </c>
      <c r="H56" s="30">
        <v>1</v>
      </c>
      <c r="I56" s="24" t="s">
        <v>250</v>
      </c>
      <c r="J56" s="29">
        <f t="shared" si="1"/>
        <v>1003258.21</v>
      </c>
    </row>
    <row r="57" spans="1:10" s="25" customFormat="1" ht="42">
      <c r="A57" s="26">
        <v>48</v>
      </c>
      <c r="B57" s="32" t="s">
        <v>139</v>
      </c>
      <c r="C57" s="493" t="s">
        <v>258</v>
      </c>
      <c r="D57" s="493">
        <v>0</v>
      </c>
      <c r="E57" s="493" t="s">
        <v>259</v>
      </c>
      <c r="F57" s="493" t="s">
        <v>258</v>
      </c>
      <c r="G57" s="29">
        <f t="shared" si="0"/>
        <v>0</v>
      </c>
      <c r="H57" s="30" t="s">
        <v>214</v>
      </c>
      <c r="I57" s="24" t="s">
        <v>250</v>
      </c>
      <c r="J57" s="29" t="e">
        <f t="shared" si="1"/>
        <v>#VALUE!</v>
      </c>
    </row>
    <row r="58" spans="1:10" s="25" customFormat="1" ht="21">
      <c r="A58" s="26">
        <v>49</v>
      </c>
      <c r="B58" s="32" t="s">
        <v>149</v>
      </c>
      <c r="C58" s="493" t="s">
        <v>258</v>
      </c>
      <c r="D58" s="493">
        <v>0</v>
      </c>
      <c r="E58" s="493" t="s">
        <v>259</v>
      </c>
      <c r="F58" s="493" t="s">
        <v>258</v>
      </c>
      <c r="G58" s="29">
        <f t="shared" si="0"/>
        <v>0</v>
      </c>
      <c r="H58" s="30" t="s">
        <v>214</v>
      </c>
      <c r="I58" s="24" t="s">
        <v>250</v>
      </c>
      <c r="J58" s="29" t="e">
        <f t="shared" si="1"/>
        <v>#VALUE!</v>
      </c>
    </row>
    <row r="59" spans="1:10" s="25" customFormat="1" ht="21">
      <c r="A59" s="26"/>
      <c r="B59" s="27" t="s">
        <v>58</v>
      </c>
      <c r="C59" s="493"/>
      <c r="D59" s="493"/>
      <c r="E59" s="493"/>
      <c r="F59" s="493"/>
      <c r="G59" s="29"/>
      <c r="H59" s="30"/>
      <c r="I59" s="24"/>
      <c r="J59" s="29"/>
    </row>
    <row r="60" spans="1:10" s="25" customFormat="1" ht="21">
      <c r="A60" s="26">
        <v>50</v>
      </c>
      <c r="B60" s="32" t="s">
        <v>59</v>
      </c>
      <c r="C60" s="493">
        <v>16036693.32</v>
      </c>
      <c r="D60" s="493">
        <v>0</v>
      </c>
      <c r="E60" s="493">
        <v>772826.57</v>
      </c>
      <c r="F60" s="493">
        <v>4348990.4</v>
      </c>
      <c r="G60" s="29">
        <f aca="true" t="shared" si="2" ref="G60:G111">SUM(C60:F60)</f>
        <v>21158510.29</v>
      </c>
      <c r="H60" s="30">
        <v>50</v>
      </c>
      <c r="I60" s="24" t="s">
        <v>260</v>
      </c>
      <c r="J60" s="29">
        <f aca="true" t="shared" si="3" ref="J60:J111">G60/H60</f>
        <v>423170.2058</v>
      </c>
    </row>
    <row r="61" spans="1:10" s="25" customFormat="1" ht="21">
      <c r="A61" s="26">
        <v>51</v>
      </c>
      <c r="B61" s="32" t="s">
        <v>60</v>
      </c>
      <c r="C61" s="493">
        <v>1346483.8</v>
      </c>
      <c r="D61" s="493">
        <v>0</v>
      </c>
      <c r="E61" s="493">
        <v>64888.59</v>
      </c>
      <c r="F61" s="493">
        <v>365152.9</v>
      </c>
      <c r="G61" s="29">
        <f t="shared" si="2"/>
        <v>1776525.29</v>
      </c>
      <c r="H61" s="30">
        <v>10</v>
      </c>
      <c r="I61" s="24" t="s">
        <v>246</v>
      </c>
      <c r="J61" s="29">
        <f t="shared" si="3"/>
        <v>177652.529</v>
      </c>
    </row>
    <row r="62" spans="1:10" s="25" customFormat="1" ht="21">
      <c r="A62" s="26">
        <v>52</v>
      </c>
      <c r="B62" s="32" t="s">
        <v>61</v>
      </c>
      <c r="C62" s="493">
        <v>413206.67</v>
      </c>
      <c r="D62" s="493">
        <v>0</v>
      </c>
      <c r="E62" s="493">
        <v>19912.9</v>
      </c>
      <c r="F62" s="493">
        <v>112057.5</v>
      </c>
      <c r="G62" s="29">
        <f t="shared" si="2"/>
        <v>545177.0700000001</v>
      </c>
      <c r="H62" s="30">
        <v>10</v>
      </c>
      <c r="I62" s="24" t="s">
        <v>246</v>
      </c>
      <c r="J62" s="29">
        <f t="shared" si="3"/>
        <v>54517.70700000001</v>
      </c>
    </row>
    <row r="63" spans="1:10" s="25" customFormat="1" ht="21">
      <c r="A63" s="26">
        <v>53</v>
      </c>
      <c r="B63" s="32" t="s">
        <v>62</v>
      </c>
      <c r="C63" s="493">
        <v>7017389.13</v>
      </c>
      <c r="D63" s="493">
        <v>0</v>
      </c>
      <c r="E63" s="493">
        <v>338176</v>
      </c>
      <c r="F63" s="493">
        <v>1903045.56</v>
      </c>
      <c r="G63" s="29">
        <f t="shared" si="2"/>
        <v>9258610.69</v>
      </c>
      <c r="H63" s="30">
        <v>211</v>
      </c>
      <c r="I63" s="24" t="s">
        <v>260</v>
      </c>
      <c r="J63" s="29">
        <f t="shared" si="3"/>
        <v>43879.671516587674</v>
      </c>
    </row>
    <row r="64" spans="1:10" s="25" customFormat="1" ht="21">
      <c r="A64" s="26">
        <v>54</v>
      </c>
      <c r="B64" s="32" t="s">
        <v>63</v>
      </c>
      <c r="C64" s="493">
        <v>6340585.1</v>
      </c>
      <c r="D64" s="493">
        <v>0</v>
      </c>
      <c r="E64" s="493">
        <v>305560.04</v>
      </c>
      <c r="F64" s="493">
        <v>1719503.09</v>
      </c>
      <c r="G64" s="29">
        <f t="shared" si="2"/>
        <v>8365648.2299999995</v>
      </c>
      <c r="H64" s="30">
        <v>6</v>
      </c>
      <c r="I64" s="24" t="s">
        <v>246</v>
      </c>
      <c r="J64" s="29">
        <f t="shared" si="3"/>
        <v>1394274.7049999998</v>
      </c>
    </row>
    <row r="65" spans="1:10" s="25" customFormat="1" ht="21">
      <c r="A65" s="26">
        <v>55</v>
      </c>
      <c r="B65" s="32" t="s">
        <v>64</v>
      </c>
      <c r="C65" s="493">
        <v>6304963.83</v>
      </c>
      <c r="D65" s="493">
        <v>0</v>
      </c>
      <c r="E65" s="493">
        <v>303843.41</v>
      </c>
      <c r="F65" s="493">
        <v>1709842.96</v>
      </c>
      <c r="G65" s="29">
        <f t="shared" si="2"/>
        <v>8318650.2</v>
      </c>
      <c r="H65" s="30">
        <v>77</v>
      </c>
      <c r="I65" s="24" t="s">
        <v>261</v>
      </c>
      <c r="J65" s="29">
        <f t="shared" si="3"/>
        <v>108034.41818181818</v>
      </c>
    </row>
    <row r="66" spans="1:10" s="25" customFormat="1" ht="21">
      <c r="A66" s="26">
        <v>56</v>
      </c>
      <c r="B66" s="32" t="s">
        <v>150</v>
      </c>
      <c r="C66" s="493">
        <v>4751876.7</v>
      </c>
      <c r="D66" s="493">
        <v>0</v>
      </c>
      <c r="E66" s="493">
        <v>228998.37</v>
      </c>
      <c r="F66" s="493">
        <v>1288661.31</v>
      </c>
      <c r="G66" s="29">
        <f t="shared" si="2"/>
        <v>6269536.380000001</v>
      </c>
      <c r="H66" s="30">
        <v>77</v>
      </c>
      <c r="I66" s="24" t="s">
        <v>261</v>
      </c>
      <c r="J66" s="29">
        <f t="shared" si="3"/>
        <v>81422.5503896104</v>
      </c>
    </row>
    <row r="67" spans="1:10" s="25" customFormat="1" ht="21">
      <c r="A67" s="26">
        <v>57</v>
      </c>
      <c r="B67" s="32" t="s">
        <v>65</v>
      </c>
      <c r="C67" s="493">
        <v>4274551.75</v>
      </c>
      <c r="D67" s="493">
        <v>0</v>
      </c>
      <c r="E67" s="493">
        <v>205995.53</v>
      </c>
      <c r="F67" s="493">
        <v>1159215.57</v>
      </c>
      <c r="G67" s="29">
        <f t="shared" si="2"/>
        <v>5639762.850000001</v>
      </c>
      <c r="H67" s="30">
        <v>15</v>
      </c>
      <c r="I67" s="24" t="s">
        <v>257</v>
      </c>
      <c r="J67" s="29">
        <f t="shared" si="3"/>
        <v>375984.19000000006</v>
      </c>
    </row>
    <row r="68" spans="1:10" s="25" customFormat="1" ht="21">
      <c r="A68" s="26">
        <v>58</v>
      </c>
      <c r="B68" s="32" t="s">
        <v>66</v>
      </c>
      <c r="C68" s="493">
        <v>926152.88</v>
      </c>
      <c r="D68" s="493">
        <v>0</v>
      </c>
      <c r="E68" s="493">
        <v>44632.37</v>
      </c>
      <c r="F68" s="493">
        <v>251163.37</v>
      </c>
      <c r="G68" s="29">
        <f t="shared" si="2"/>
        <v>1221948.62</v>
      </c>
      <c r="H68" s="30">
        <v>1</v>
      </c>
      <c r="I68" s="24" t="s">
        <v>255</v>
      </c>
      <c r="J68" s="29">
        <f t="shared" si="3"/>
        <v>1221948.62</v>
      </c>
    </row>
    <row r="69" spans="1:10" s="25" customFormat="1" ht="21">
      <c r="A69" s="26">
        <v>59</v>
      </c>
      <c r="B69" s="32" t="s">
        <v>239</v>
      </c>
      <c r="C69" s="493">
        <v>2849701.17</v>
      </c>
      <c r="D69" s="493">
        <v>0</v>
      </c>
      <c r="E69" s="493">
        <v>137330.35</v>
      </c>
      <c r="F69" s="493">
        <v>772810.38</v>
      </c>
      <c r="G69" s="29">
        <f t="shared" si="2"/>
        <v>3759841.9</v>
      </c>
      <c r="H69" s="30">
        <v>1</v>
      </c>
      <c r="I69" s="24" t="s">
        <v>262</v>
      </c>
      <c r="J69" s="29">
        <f t="shared" si="3"/>
        <v>3759841.9</v>
      </c>
    </row>
    <row r="70" spans="1:10" s="25" customFormat="1" ht="21">
      <c r="A70" s="26">
        <v>60</v>
      </c>
      <c r="B70" s="32" t="s">
        <v>151</v>
      </c>
      <c r="C70" s="493">
        <v>676804.03</v>
      </c>
      <c r="D70" s="493">
        <v>0</v>
      </c>
      <c r="E70" s="493">
        <v>32615.96</v>
      </c>
      <c r="F70" s="493">
        <v>183542.46</v>
      </c>
      <c r="G70" s="29">
        <f t="shared" si="2"/>
        <v>892962.45</v>
      </c>
      <c r="H70" s="30">
        <v>8</v>
      </c>
      <c r="I70" s="24" t="s">
        <v>260</v>
      </c>
      <c r="J70" s="29">
        <f t="shared" si="3"/>
        <v>111620.30625</v>
      </c>
    </row>
    <row r="71" spans="1:10" s="25" customFormat="1" ht="21">
      <c r="A71" s="26">
        <v>61</v>
      </c>
      <c r="B71" s="32" t="s">
        <v>154</v>
      </c>
      <c r="C71" s="493">
        <v>1496093.11</v>
      </c>
      <c r="D71" s="493">
        <v>0</v>
      </c>
      <c r="E71" s="493">
        <v>72098.44</v>
      </c>
      <c r="F71" s="493">
        <v>405725.45</v>
      </c>
      <c r="G71" s="29">
        <f t="shared" si="2"/>
        <v>1973917</v>
      </c>
      <c r="H71" s="34">
        <v>1010</v>
      </c>
      <c r="I71" s="24" t="s">
        <v>263</v>
      </c>
      <c r="J71" s="29">
        <f t="shared" si="3"/>
        <v>1954.3732673267327</v>
      </c>
    </row>
    <row r="72" spans="1:10" s="25" customFormat="1" ht="21">
      <c r="A72" s="26">
        <v>62</v>
      </c>
      <c r="B72" s="32" t="s">
        <v>152</v>
      </c>
      <c r="C72" s="493">
        <v>1353608.05</v>
      </c>
      <c r="D72" s="493">
        <v>0</v>
      </c>
      <c r="E72" s="493">
        <v>65231.92</v>
      </c>
      <c r="F72" s="493">
        <v>367084.93</v>
      </c>
      <c r="G72" s="29">
        <f t="shared" si="2"/>
        <v>1785924.9</v>
      </c>
      <c r="H72" s="30">
        <v>77</v>
      </c>
      <c r="I72" s="24" t="s">
        <v>261</v>
      </c>
      <c r="J72" s="29">
        <f t="shared" si="3"/>
        <v>23193.82987012987</v>
      </c>
    </row>
    <row r="73" spans="1:10" s="25" customFormat="1" ht="42">
      <c r="A73" s="26">
        <v>63</v>
      </c>
      <c r="B73" s="32" t="s">
        <v>240</v>
      </c>
      <c r="C73" s="493">
        <v>1424850.58</v>
      </c>
      <c r="D73" s="493">
        <v>0</v>
      </c>
      <c r="E73" s="493">
        <v>68665.18</v>
      </c>
      <c r="F73" s="493">
        <v>386405.19</v>
      </c>
      <c r="G73" s="29">
        <f t="shared" si="2"/>
        <v>1879920.95</v>
      </c>
      <c r="H73" s="30">
        <v>1</v>
      </c>
      <c r="I73" s="24" t="s">
        <v>255</v>
      </c>
      <c r="J73" s="29">
        <f t="shared" si="3"/>
        <v>1879920.95</v>
      </c>
    </row>
    <row r="74" spans="1:10" s="25" customFormat="1" ht="21">
      <c r="A74" s="26">
        <v>64</v>
      </c>
      <c r="B74" s="32" t="s">
        <v>241</v>
      </c>
      <c r="C74" s="493">
        <v>1424850.58</v>
      </c>
      <c r="D74" s="493">
        <v>0</v>
      </c>
      <c r="E74" s="493">
        <v>68665.18</v>
      </c>
      <c r="F74" s="493">
        <v>386405.19</v>
      </c>
      <c r="G74" s="29">
        <f t="shared" si="2"/>
        <v>1879920.95</v>
      </c>
      <c r="H74" s="30">
        <v>2</v>
      </c>
      <c r="I74" s="24" t="s">
        <v>260</v>
      </c>
      <c r="J74" s="29">
        <f t="shared" si="3"/>
        <v>939960.475</v>
      </c>
    </row>
    <row r="75" spans="1:10" s="25" customFormat="1" ht="42">
      <c r="A75" s="26">
        <v>65</v>
      </c>
      <c r="B75" s="32" t="s">
        <v>139</v>
      </c>
      <c r="C75" s="493">
        <v>1424850.58</v>
      </c>
      <c r="D75" s="493">
        <v>0</v>
      </c>
      <c r="E75" s="493">
        <v>68665.18</v>
      </c>
      <c r="F75" s="493">
        <v>386405.19</v>
      </c>
      <c r="G75" s="29">
        <f t="shared" si="2"/>
        <v>1879920.95</v>
      </c>
      <c r="H75" s="30">
        <v>1</v>
      </c>
      <c r="I75" s="24" t="s">
        <v>260</v>
      </c>
      <c r="J75" s="29">
        <f t="shared" si="3"/>
        <v>1879920.95</v>
      </c>
    </row>
    <row r="76" spans="1:10" s="25" customFormat="1" ht="42">
      <c r="A76" s="26">
        <v>66</v>
      </c>
      <c r="B76" s="32" t="s">
        <v>153</v>
      </c>
      <c r="C76" s="493">
        <v>3562126.46</v>
      </c>
      <c r="D76" s="493">
        <v>0</v>
      </c>
      <c r="E76" s="493">
        <v>171662.94</v>
      </c>
      <c r="F76" s="493">
        <v>966012.98</v>
      </c>
      <c r="G76" s="29">
        <f t="shared" si="2"/>
        <v>4699802.38</v>
      </c>
      <c r="H76" s="30">
        <v>76</v>
      </c>
      <c r="I76" s="24" t="s">
        <v>261</v>
      </c>
      <c r="J76" s="29">
        <f t="shared" si="3"/>
        <v>61839.505</v>
      </c>
    </row>
    <row r="77" spans="1:10" s="25" customFormat="1" ht="21">
      <c r="A77" s="26"/>
      <c r="B77" s="27" t="s">
        <v>78</v>
      </c>
      <c r="C77" s="493"/>
      <c r="D77" s="493"/>
      <c r="E77" s="493"/>
      <c r="F77" s="493"/>
      <c r="G77" s="29"/>
      <c r="H77" s="30"/>
      <c r="I77" s="24"/>
      <c r="J77" s="29"/>
    </row>
    <row r="78" spans="1:10" s="25" customFormat="1" ht="21">
      <c r="A78" s="26">
        <v>67</v>
      </c>
      <c r="B78" s="32" t="s">
        <v>68</v>
      </c>
      <c r="C78" s="493">
        <v>17881115.38</v>
      </c>
      <c r="D78" s="493">
        <v>0</v>
      </c>
      <c r="E78" s="493">
        <v>963361.72</v>
      </c>
      <c r="F78" s="493">
        <v>1674211.58</v>
      </c>
      <c r="G78" s="29">
        <f t="shared" si="2"/>
        <v>20518688.68</v>
      </c>
      <c r="H78" s="30">
        <v>29</v>
      </c>
      <c r="I78" s="24" t="s">
        <v>250</v>
      </c>
      <c r="J78" s="29">
        <f t="shared" si="3"/>
        <v>707540.9889655173</v>
      </c>
    </row>
    <row r="79" spans="1:10" s="25" customFormat="1" ht="21">
      <c r="A79" s="26">
        <v>68</v>
      </c>
      <c r="B79" s="32" t="s">
        <v>69</v>
      </c>
      <c r="C79" s="493">
        <v>8722495.31</v>
      </c>
      <c r="D79" s="493">
        <v>0</v>
      </c>
      <c r="E79" s="493">
        <v>469932.55</v>
      </c>
      <c r="F79" s="493">
        <v>816688.58</v>
      </c>
      <c r="G79" s="29">
        <f t="shared" si="2"/>
        <v>10009116.440000001</v>
      </c>
      <c r="H79" s="30">
        <v>5</v>
      </c>
      <c r="I79" s="24" t="s">
        <v>250</v>
      </c>
      <c r="J79" s="29">
        <f t="shared" si="3"/>
        <v>2001823.2880000002</v>
      </c>
    </row>
    <row r="80" spans="1:10" s="25" customFormat="1" ht="21">
      <c r="A80" s="26">
        <v>69</v>
      </c>
      <c r="B80" s="32" t="s">
        <v>70</v>
      </c>
      <c r="C80" s="493">
        <v>3488998.12</v>
      </c>
      <c r="D80" s="493">
        <v>0</v>
      </c>
      <c r="E80" s="493">
        <v>187973.02</v>
      </c>
      <c r="F80" s="493">
        <v>326675.44</v>
      </c>
      <c r="G80" s="29">
        <f t="shared" si="2"/>
        <v>4003646.58</v>
      </c>
      <c r="H80" s="30">
        <v>3</v>
      </c>
      <c r="I80" s="24" t="s">
        <v>250</v>
      </c>
      <c r="J80" s="29">
        <f t="shared" si="3"/>
        <v>1334548.86</v>
      </c>
    </row>
    <row r="81" spans="1:10" s="25" customFormat="1" ht="21">
      <c r="A81" s="26">
        <v>70</v>
      </c>
      <c r="B81" s="32" t="s">
        <v>155</v>
      </c>
      <c r="C81" s="493" t="s">
        <v>258</v>
      </c>
      <c r="D81" s="493">
        <v>0</v>
      </c>
      <c r="E81" s="493" t="s">
        <v>259</v>
      </c>
      <c r="F81" s="493" t="s">
        <v>258</v>
      </c>
      <c r="G81" s="29">
        <f t="shared" si="2"/>
        <v>0</v>
      </c>
      <c r="H81" s="30" t="s">
        <v>214</v>
      </c>
      <c r="I81" s="24" t="s">
        <v>250</v>
      </c>
      <c r="J81" s="29" t="e">
        <f t="shared" si="3"/>
        <v>#VALUE!</v>
      </c>
    </row>
    <row r="82" spans="1:10" s="25" customFormat="1" ht="42">
      <c r="A82" s="26">
        <v>71</v>
      </c>
      <c r="B82" s="32" t="s">
        <v>156</v>
      </c>
      <c r="C82" s="493">
        <v>2616748.59</v>
      </c>
      <c r="D82" s="493">
        <v>0</v>
      </c>
      <c r="E82" s="493">
        <v>140979.76</v>
      </c>
      <c r="F82" s="493">
        <v>245006.57</v>
      </c>
      <c r="G82" s="29">
        <f t="shared" si="2"/>
        <v>3002734.9199999995</v>
      </c>
      <c r="H82" s="30">
        <v>1</v>
      </c>
      <c r="I82" s="24" t="s">
        <v>250</v>
      </c>
      <c r="J82" s="29">
        <f t="shared" si="3"/>
        <v>3002734.9199999995</v>
      </c>
    </row>
    <row r="83" spans="1:10" s="25" customFormat="1" ht="21">
      <c r="A83" s="26">
        <v>72</v>
      </c>
      <c r="B83" s="32" t="s">
        <v>149</v>
      </c>
      <c r="C83" s="493">
        <v>2180623.83</v>
      </c>
      <c r="D83" s="493">
        <v>0</v>
      </c>
      <c r="E83" s="493">
        <v>117483.15</v>
      </c>
      <c r="F83" s="493">
        <v>204172.14</v>
      </c>
      <c r="G83" s="29">
        <f t="shared" si="2"/>
        <v>2502279.12</v>
      </c>
      <c r="H83" s="30">
        <v>1</v>
      </c>
      <c r="I83" s="24" t="s">
        <v>250</v>
      </c>
      <c r="J83" s="29">
        <f t="shared" si="3"/>
        <v>2502279.12</v>
      </c>
    </row>
    <row r="84" spans="1:10" s="25" customFormat="1" ht="21">
      <c r="A84" s="26">
        <v>73</v>
      </c>
      <c r="B84" s="32" t="s">
        <v>157</v>
      </c>
      <c r="C84" s="493">
        <v>3488998.12</v>
      </c>
      <c r="D84" s="493">
        <v>0</v>
      </c>
      <c r="E84" s="493">
        <v>187973.02</v>
      </c>
      <c r="F84" s="493">
        <v>326675.42</v>
      </c>
      <c r="G84" s="29">
        <f t="shared" si="2"/>
        <v>4003646.56</v>
      </c>
      <c r="H84" s="30">
        <v>12</v>
      </c>
      <c r="I84" s="24" t="s">
        <v>250</v>
      </c>
      <c r="J84" s="29">
        <f t="shared" si="3"/>
        <v>333637.2133333333</v>
      </c>
    </row>
    <row r="85" spans="1:10" s="25" customFormat="1" ht="42">
      <c r="A85" s="26">
        <v>74</v>
      </c>
      <c r="B85" s="32" t="s">
        <v>142</v>
      </c>
      <c r="C85" s="493">
        <v>3488998.12</v>
      </c>
      <c r="D85" s="493">
        <v>0</v>
      </c>
      <c r="E85" s="493">
        <v>187973.02</v>
      </c>
      <c r="F85" s="493">
        <v>326675.42</v>
      </c>
      <c r="G85" s="29">
        <f t="shared" si="2"/>
        <v>4003646.56</v>
      </c>
      <c r="H85" s="30">
        <v>1</v>
      </c>
      <c r="I85" s="24" t="s">
        <v>250</v>
      </c>
      <c r="J85" s="29">
        <f t="shared" si="3"/>
        <v>4003646.56</v>
      </c>
    </row>
    <row r="86" spans="1:10" s="25" customFormat="1" ht="21">
      <c r="A86" s="26">
        <v>75</v>
      </c>
      <c r="B86" s="32" t="s">
        <v>242</v>
      </c>
      <c r="C86" s="493">
        <v>436124.77</v>
      </c>
      <c r="D86" s="493">
        <v>0</v>
      </c>
      <c r="E86" s="493">
        <v>23496.63</v>
      </c>
      <c r="F86" s="493">
        <v>40834.42</v>
      </c>
      <c r="G86" s="29">
        <f t="shared" si="2"/>
        <v>500455.82</v>
      </c>
      <c r="H86" s="30">
        <v>1</v>
      </c>
      <c r="I86" s="24" t="s">
        <v>250</v>
      </c>
      <c r="J86" s="29">
        <f t="shared" si="3"/>
        <v>500455.82</v>
      </c>
    </row>
    <row r="87" spans="1:10" s="25" customFormat="1" ht="21">
      <c r="A87" s="26">
        <v>76</v>
      </c>
      <c r="B87" s="32" t="s">
        <v>243</v>
      </c>
      <c r="C87" s="493">
        <v>436124.77</v>
      </c>
      <c r="D87" s="493">
        <v>0</v>
      </c>
      <c r="E87" s="493">
        <v>23496.63</v>
      </c>
      <c r="F87" s="493">
        <v>40834.42</v>
      </c>
      <c r="G87" s="29">
        <f t="shared" si="2"/>
        <v>500455.82</v>
      </c>
      <c r="H87" s="30">
        <v>1</v>
      </c>
      <c r="I87" s="24" t="s">
        <v>250</v>
      </c>
      <c r="J87" s="29">
        <f t="shared" si="3"/>
        <v>500455.82</v>
      </c>
    </row>
    <row r="88" spans="1:10" s="25" customFormat="1" ht="42">
      <c r="A88" s="26">
        <v>77</v>
      </c>
      <c r="B88" s="32" t="s">
        <v>139</v>
      </c>
      <c r="C88" s="493">
        <v>436124.77</v>
      </c>
      <c r="D88" s="493">
        <v>0</v>
      </c>
      <c r="E88" s="493">
        <v>23496.63</v>
      </c>
      <c r="F88" s="493">
        <v>40834.42</v>
      </c>
      <c r="G88" s="29">
        <f t="shared" si="2"/>
        <v>500455.82</v>
      </c>
      <c r="H88" s="30">
        <v>1</v>
      </c>
      <c r="I88" s="24" t="s">
        <v>250</v>
      </c>
      <c r="J88" s="29">
        <f t="shared" si="3"/>
        <v>500455.82</v>
      </c>
    </row>
    <row r="89" spans="1:10" s="25" customFormat="1" ht="21">
      <c r="A89" s="26">
        <v>78</v>
      </c>
      <c r="B89" s="32" t="s">
        <v>154</v>
      </c>
      <c r="C89" s="493">
        <v>436124.77</v>
      </c>
      <c r="D89" s="493">
        <v>0</v>
      </c>
      <c r="E89" s="493">
        <v>23496.63</v>
      </c>
      <c r="F89" s="493">
        <v>40834.42</v>
      </c>
      <c r="G89" s="29">
        <f t="shared" si="2"/>
        <v>500455.82</v>
      </c>
      <c r="H89" s="30">
        <v>1</v>
      </c>
      <c r="I89" s="24" t="s">
        <v>250</v>
      </c>
      <c r="J89" s="29">
        <f t="shared" si="3"/>
        <v>500455.82</v>
      </c>
    </row>
    <row r="90" spans="1:10" s="25" customFormat="1" ht="21">
      <c r="A90" s="26"/>
      <c r="B90" s="27" t="s">
        <v>158</v>
      </c>
      <c r="C90" s="493"/>
      <c r="D90" s="493"/>
      <c r="E90" s="493"/>
      <c r="F90" s="493"/>
      <c r="G90" s="29"/>
      <c r="H90" s="30"/>
      <c r="I90" s="24"/>
      <c r="J90" s="29"/>
    </row>
    <row r="91" spans="1:10" s="25" customFormat="1" ht="21">
      <c r="A91" s="26">
        <v>79</v>
      </c>
      <c r="B91" s="32" t="s">
        <v>71</v>
      </c>
      <c r="C91" s="493" t="s">
        <v>258</v>
      </c>
      <c r="D91" s="493">
        <v>0</v>
      </c>
      <c r="E91" s="493" t="s">
        <v>259</v>
      </c>
      <c r="F91" s="493" t="s">
        <v>258</v>
      </c>
      <c r="G91" s="29">
        <f t="shared" si="2"/>
        <v>0</v>
      </c>
      <c r="H91" s="30" t="s">
        <v>214</v>
      </c>
      <c r="I91" s="24" t="s">
        <v>250</v>
      </c>
      <c r="J91" s="29" t="e">
        <f t="shared" si="3"/>
        <v>#VALUE!</v>
      </c>
    </row>
    <row r="92" spans="1:10" s="25" customFormat="1" ht="21">
      <c r="A92" s="26">
        <v>80</v>
      </c>
      <c r="B92" s="32" t="s">
        <v>72</v>
      </c>
      <c r="C92" s="493">
        <v>3712487.18</v>
      </c>
      <c r="D92" s="493">
        <v>0</v>
      </c>
      <c r="E92" s="493">
        <v>181524.22</v>
      </c>
      <c r="F92" s="493">
        <v>296820.35</v>
      </c>
      <c r="G92" s="29">
        <f t="shared" si="2"/>
        <v>4190831.7500000005</v>
      </c>
      <c r="H92" s="30">
        <v>12</v>
      </c>
      <c r="I92" s="24" t="s">
        <v>250</v>
      </c>
      <c r="J92" s="29">
        <f t="shared" si="3"/>
        <v>349235.9791666667</v>
      </c>
    </row>
    <row r="93" spans="1:10" s="25" customFormat="1" ht="21">
      <c r="A93" s="26">
        <v>81</v>
      </c>
      <c r="B93" s="32" t="s">
        <v>73</v>
      </c>
      <c r="C93" s="493">
        <v>48262333.32</v>
      </c>
      <c r="D93" s="493">
        <v>0</v>
      </c>
      <c r="E93" s="493">
        <v>2359814.88</v>
      </c>
      <c r="F93" s="493">
        <v>3858664.56</v>
      </c>
      <c r="G93" s="29">
        <f t="shared" si="2"/>
        <v>54480812.760000005</v>
      </c>
      <c r="H93" s="30">
        <v>5</v>
      </c>
      <c r="I93" s="24" t="s">
        <v>255</v>
      </c>
      <c r="J93" s="29">
        <f t="shared" si="3"/>
        <v>10896162.552000001</v>
      </c>
    </row>
    <row r="94" spans="1:10" s="25" customFormat="1" ht="21">
      <c r="A94" s="26">
        <v>82</v>
      </c>
      <c r="B94" s="32" t="s">
        <v>74</v>
      </c>
      <c r="C94" s="493">
        <v>7517786.54</v>
      </c>
      <c r="D94" s="493">
        <v>0</v>
      </c>
      <c r="E94" s="493">
        <v>367586.55</v>
      </c>
      <c r="F94" s="493">
        <v>601061.2</v>
      </c>
      <c r="G94" s="29">
        <f t="shared" si="2"/>
        <v>8486434.29</v>
      </c>
      <c r="H94" s="30">
        <v>36</v>
      </c>
      <c r="I94" s="24" t="s">
        <v>250</v>
      </c>
      <c r="J94" s="29">
        <f t="shared" si="3"/>
        <v>235734.2858333333</v>
      </c>
    </row>
    <row r="95" spans="1:10" s="25" customFormat="1" ht="42">
      <c r="A95" s="26">
        <v>83</v>
      </c>
      <c r="B95" s="32" t="s">
        <v>153</v>
      </c>
      <c r="C95" s="493">
        <v>23017420.5</v>
      </c>
      <c r="D95" s="493">
        <v>0</v>
      </c>
      <c r="E95" s="493">
        <v>1125450.18</v>
      </c>
      <c r="F95" s="493">
        <v>1840286.17</v>
      </c>
      <c r="G95" s="29">
        <f t="shared" si="2"/>
        <v>25983156.85</v>
      </c>
      <c r="H95" s="30">
        <v>76</v>
      </c>
      <c r="I95" s="24" t="s">
        <v>261</v>
      </c>
      <c r="J95" s="29">
        <f t="shared" si="3"/>
        <v>341883.6427631579</v>
      </c>
    </row>
    <row r="96" spans="1:10" s="25" customFormat="1" ht="42">
      <c r="A96" s="26">
        <v>84</v>
      </c>
      <c r="B96" s="32" t="s">
        <v>244</v>
      </c>
      <c r="C96" s="493">
        <v>12808080.76</v>
      </c>
      <c r="D96" s="493">
        <v>0</v>
      </c>
      <c r="E96" s="493">
        <v>626258.57</v>
      </c>
      <c r="F96" s="493">
        <v>1024030.21</v>
      </c>
      <c r="G96" s="29">
        <f t="shared" si="2"/>
        <v>14458369.54</v>
      </c>
      <c r="H96" s="30">
        <v>1</v>
      </c>
      <c r="I96" s="24" t="s">
        <v>250</v>
      </c>
      <c r="J96" s="29">
        <f t="shared" si="3"/>
        <v>14458369.54</v>
      </c>
    </row>
    <row r="97" spans="1:10" s="25" customFormat="1" ht="42">
      <c r="A97" s="26">
        <v>85</v>
      </c>
      <c r="B97" s="32" t="s">
        <v>156</v>
      </c>
      <c r="C97" s="493">
        <v>5568730.77</v>
      </c>
      <c r="D97" s="493">
        <v>0</v>
      </c>
      <c r="E97" s="493">
        <v>272286.33</v>
      </c>
      <c r="F97" s="493">
        <v>445230.53</v>
      </c>
      <c r="G97" s="29">
        <f t="shared" si="2"/>
        <v>6286247.63</v>
      </c>
      <c r="H97" s="30">
        <v>1</v>
      </c>
      <c r="I97" s="24" t="s">
        <v>250</v>
      </c>
      <c r="J97" s="29">
        <f t="shared" si="3"/>
        <v>6286247.63</v>
      </c>
    </row>
    <row r="98" spans="1:10" s="25" customFormat="1" ht="21">
      <c r="A98" s="26">
        <v>86</v>
      </c>
      <c r="B98" s="32" t="s">
        <v>151</v>
      </c>
      <c r="C98" s="493">
        <v>11137461.53</v>
      </c>
      <c r="D98" s="493">
        <v>0</v>
      </c>
      <c r="E98" s="493">
        <v>544572.67</v>
      </c>
      <c r="F98" s="493">
        <v>890461.05</v>
      </c>
      <c r="G98" s="29">
        <f t="shared" si="2"/>
        <v>12572495.25</v>
      </c>
      <c r="H98" s="30">
        <v>8</v>
      </c>
      <c r="I98" s="24" t="s">
        <v>260</v>
      </c>
      <c r="J98" s="29">
        <f t="shared" si="3"/>
        <v>1571561.90625</v>
      </c>
    </row>
    <row r="99" spans="1:10" s="25" customFormat="1" ht="21">
      <c r="A99" s="26">
        <v>87</v>
      </c>
      <c r="B99" s="32" t="s">
        <v>140</v>
      </c>
      <c r="C99" s="493">
        <v>9281217.95</v>
      </c>
      <c r="D99" s="493">
        <v>0</v>
      </c>
      <c r="E99" s="493">
        <v>453810.55</v>
      </c>
      <c r="F99" s="493">
        <v>742050.88</v>
      </c>
      <c r="G99" s="29">
        <f t="shared" si="2"/>
        <v>10477079.38</v>
      </c>
      <c r="H99" s="30">
        <v>76</v>
      </c>
      <c r="I99" s="24" t="s">
        <v>261</v>
      </c>
      <c r="J99" s="29">
        <f t="shared" si="3"/>
        <v>137856.30763157897</v>
      </c>
    </row>
    <row r="100" spans="1:10" s="25" customFormat="1" ht="21">
      <c r="A100" s="26">
        <v>88</v>
      </c>
      <c r="B100" s="32" t="s">
        <v>242</v>
      </c>
      <c r="C100" s="493">
        <v>9838091.02</v>
      </c>
      <c r="D100" s="493">
        <v>0</v>
      </c>
      <c r="E100" s="493">
        <v>481039.19</v>
      </c>
      <c r="F100" s="493">
        <v>786573.93</v>
      </c>
      <c r="G100" s="29">
        <f t="shared" si="2"/>
        <v>11105704.139999999</v>
      </c>
      <c r="H100" s="30">
        <v>1</v>
      </c>
      <c r="I100" s="24" t="s">
        <v>250</v>
      </c>
      <c r="J100" s="29">
        <f t="shared" si="3"/>
        <v>11105704.139999999</v>
      </c>
    </row>
    <row r="101" spans="1:10" s="25" customFormat="1" ht="42">
      <c r="A101" s="26">
        <v>89</v>
      </c>
      <c r="B101" s="32" t="s">
        <v>141</v>
      </c>
      <c r="C101" s="493">
        <v>7424974.36</v>
      </c>
      <c r="D101" s="493">
        <v>0</v>
      </c>
      <c r="E101" s="493">
        <v>363048.44</v>
      </c>
      <c r="F101" s="493">
        <v>593640.7</v>
      </c>
      <c r="G101" s="29">
        <f t="shared" si="2"/>
        <v>8381663.500000001</v>
      </c>
      <c r="H101" s="30">
        <v>4</v>
      </c>
      <c r="I101" s="24" t="s">
        <v>246</v>
      </c>
      <c r="J101" s="29">
        <f t="shared" si="3"/>
        <v>2095415.8750000002</v>
      </c>
    </row>
    <row r="102" spans="1:10" s="25" customFormat="1" ht="21">
      <c r="A102" s="26">
        <v>90</v>
      </c>
      <c r="B102" s="32" t="s">
        <v>229</v>
      </c>
      <c r="C102" s="493">
        <v>0</v>
      </c>
      <c r="D102" s="493">
        <v>0</v>
      </c>
      <c r="E102" s="493">
        <v>0</v>
      </c>
      <c r="F102" s="493">
        <v>0</v>
      </c>
      <c r="G102" s="29">
        <f t="shared" si="2"/>
        <v>0</v>
      </c>
      <c r="H102" s="30" t="s">
        <v>214</v>
      </c>
      <c r="I102" s="24" t="s">
        <v>250</v>
      </c>
      <c r="J102" s="29" t="e">
        <f t="shared" si="3"/>
        <v>#VALUE!</v>
      </c>
    </row>
    <row r="103" spans="1:10" s="25" customFormat="1" ht="42">
      <c r="A103" s="26">
        <v>91</v>
      </c>
      <c r="B103" s="32" t="s">
        <v>230</v>
      </c>
      <c r="C103" s="493">
        <v>0</v>
      </c>
      <c r="D103" s="493">
        <v>0</v>
      </c>
      <c r="E103" s="493">
        <v>0</v>
      </c>
      <c r="F103" s="493">
        <v>0</v>
      </c>
      <c r="G103" s="29">
        <f t="shared" si="2"/>
        <v>0</v>
      </c>
      <c r="H103" s="30" t="s">
        <v>214</v>
      </c>
      <c r="I103" s="24" t="s">
        <v>250</v>
      </c>
      <c r="J103" s="29" t="e">
        <f t="shared" si="3"/>
        <v>#VALUE!</v>
      </c>
    </row>
    <row r="104" spans="1:10" s="25" customFormat="1" ht="21">
      <c r="A104" s="26">
        <v>92</v>
      </c>
      <c r="B104" s="32" t="s">
        <v>231</v>
      </c>
      <c r="C104" s="493">
        <v>0</v>
      </c>
      <c r="D104" s="493">
        <v>0</v>
      </c>
      <c r="E104" s="493">
        <v>0</v>
      </c>
      <c r="F104" s="493">
        <v>0</v>
      </c>
      <c r="G104" s="29">
        <f t="shared" si="2"/>
        <v>0</v>
      </c>
      <c r="H104" s="30" t="s">
        <v>214</v>
      </c>
      <c r="I104" s="24" t="s">
        <v>250</v>
      </c>
      <c r="J104" s="29" t="e">
        <f t="shared" si="3"/>
        <v>#VALUE!</v>
      </c>
    </row>
    <row r="105" spans="1:10" s="25" customFormat="1" ht="21">
      <c r="A105" s="26">
        <v>93</v>
      </c>
      <c r="B105" s="32" t="s">
        <v>232</v>
      </c>
      <c r="C105" s="493">
        <v>0</v>
      </c>
      <c r="D105" s="493">
        <v>0</v>
      </c>
      <c r="E105" s="493">
        <v>0</v>
      </c>
      <c r="F105" s="493">
        <v>0</v>
      </c>
      <c r="G105" s="29">
        <f t="shared" si="2"/>
        <v>0</v>
      </c>
      <c r="H105" s="30" t="s">
        <v>214</v>
      </c>
      <c r="I105" s="24" t="s">
        <v>250</v>
      </c>
      <c r="J105" s="29" t="e">
        <f t="shared" si="3"/>
        <v>#VALUE!</v>
      </c>
    </row>
    <row r="106" spans="1:10" s="25" customFormat="1" ht="21">
      <c r="A106" s="26">
        <v>94</v>
      </c>
      <c r="B106" s="32" t="s">
        <v>233</v>
      </c>
      <c r="C106" s="493">
        <v>6849538.84</v>
      </c>
      <c r="D106" s="493">
        <v>0</v>
      </c>
      <c r="E106" s="493">
        <v>334912.19</v>
      </c>
      <c r="F106" s="493">
        <v>547633.55</v>
      </c>
      <c r="G106" s="29">
        <f t="shared" si="2"/>
        <v>7732084.58</v>
      </c>
      <c r="H106" s="30">
        <v>1</v>
      </c>
      <c r="I106" s="24" t="s">
        <v>250</v>
      </c>
      <c r="J106" s="29">
        <f t="shared" si="3"/>
        <v>7732084.58</v>
      </c>
    </row>
    <row r="107" spans="1:10" s="25" customFormat="1" ht="21">
      <c r="A107" s="26">
        <v>95</v>
      </c>
      <c r="B107" s="32" t="s">
        <v>234</v>
      </c>
      <c r="C107" s="493">
        <v>0</v>
      </c>
      <c r="D107" s="493"/>
      <c r="E107" s="493">
        <v>0</v>
      </c>
      <c r="F107" s="493">
        <v>0</v>
      </c>
      <c r="G107" s="29">
        <f t="shared" si="2"/>
        <v>0</v>
      </c>
      <c r="H107" s="30" t="s">
        <v>214</v>
      </c>
      <c r="I107" s="24" t="s">
        <v>250</v>
      </c>
      <c r="J107" s="29" t="e">
        <f t="shared" si="3"/>
        <v>#VALUE!</v>
      </c>
    </row>
    <row r="108" spans="1:10" s="25" customFormat="1" ht="21">
      <c r="A108" s="26">
        <v>96</v>
      </c>
      <c r="B108" s="32" t="s">
        <v>235</v>
      </c>
      <c r="C108" s="493">
        <v>0</v>
      </c>
      <c r="D108" s="493">
        <v>0</v>
      </c>
      <c r="E108" s="493">
        <v>0</v>
      </c>
      <c r="F108" s="493">
        <v>0</v>
      </c>
      <c r="G108" s="29">
        <f t="shared" si="2"/>
        <v>0</v>
      </c>
      <c r="H108" s="30" t="s">
        <v>214</v>
      </c>
      <c r="I108" s="24" t="s">
        <v>250</v>
      </c>
      <c r="J108" s="29" t="e">
        <f t="shared" si="3"/>
        <v>#VALUE!</v>
      </c>
    </row>
    <row r="109" spans="1:10" s="25" customFormat="1" ht="21">
      <c r="A109" s="26">
        <v>97</v>
      </c>
      <c r="B109" s="32" t="s">
        <v>157</v>
      </c>
      <c r="C109" s="493">
        <v>5011857.69</v>
      </c>
      <c r="D109" s="493">
        <v>0</v>
      </c>
      <c r="E109" s="493">
        <v>245057.7</v>
      </c>
      <c r="F109" s="493">
        <v>400707.47</v>
      </c>
      <c r="G109" s="29">
        <f t="shared" si="2"/>
        <v>5657622.86</v>
      </c>
      <c r="H109" s="30">
        <v>8</v>
      </c>
      <c r="I109" s="24" t="s">
        <v>250</v>
      </c>
      <c r="J109" s="29">
        <f t="shared" si="3"/>
        <v>707202.8575</v>
      </c>
    </row>
    <row r="110" spans="1:10" s="25" customFormat="1" ht="21">
      <c r="A110" s="26">
        <v>98</v>
      </c>
      <c r="B110" s="32" t="s">
        <v>154</v>
      </c>
      <c r="C110" s="493">
        <v>16631942.56</v>
      </c>
      <c r="D110" s="493">
        <v>0</v>
      </c>
      <c r="E110" s="493">
        <v>813228.51</v>
      </c>
      <c r="F110" s="493">
        <v>1329755.17</v>
      </c>
      <c r="G110" s="29">
        <f t="shared" si="2"/>
        <v>18774926.240000002</v>
      </c>
      <c r="H110" s="30">
        <v>1010</v>
      </c>
      <c r="I110" s="24" t="s">
        <v>263</v>
      </c>
      <c r="J110" s="29">
        <f t="shared" si="3"/>
        <v>18589.03588118812</v>
      </c>
    </row>
    <row r="111" spans="1:10" s="25" customFormat="1" ht="42">
      <c r="A111" s="26">
        <v>99</v>
      </c>
      <c r="B111" s="32" t="s">
        <v>139</v>
      </c>
      <c r="C111" s="493">
        <v>18562435.89</v>
      </c>
      <c r="D111" s="493">
        <v>0</v>
      </c>
      <c r="E111" s="493">
        <v>907621.11</v>
      </c>
      <c r="F111" s="493">
        <v>1484101.75</v>
      </c>
      <c r="G111" s="29">
        <f t="shared" si="2"/>
        <v>20954158.75</v>
      </c>
      <c r="H111" s="30">
        <v>2</v>
      </c>
      <c r="I111" s="24" t="s">
        <v>250</v>
      </c>
      <c r="J111" s="29">
        <f t="shared" si="3"/>
        <v>10477079.375</v>
      </c>
    </row>
    <row r="112" spans="1:10" s="146" customFormat="1" ht="23.25">
      <c r="A112" s="162"/>
      <c r="B112" s="163" t="s">
        <v>137</v>
      </c>
      <c r="C112" s="494"/>
      <c r="D112" s="494"/>
      <c r="E112" s="494"/>
      <c r="F112" s="494"/>
      <c r="G112" s="168"/>
      <c r="H112" s="169"/>
      <c r="I112" s="166"/>
      <c r="J112" s="170"/>
    </row>
    <row r="113" spans="1:10" s="25" customFormat="1" ht="21">
      <c r="A113" s="26">
        <v>1</v>
      </c>
      <c r="B113" s="31" t="s">
        <v>182</v>
      </c>
      <c r="C113" s="493">
        <v>10951584.36</v>
      </c>
      <c r="D113" s="493">
        <v>0</v>
      </c>
      <c r="E113" s="493">
        <v>1948653.34</v>
      </c>
      <c r="F113" s="493">
        <v>4840811.53</v>
      </c>
      <c r="G113" s="29">
        <f aca="true" t="shared" si="4" ref="G113:G126">SUM(C113:F113)</f>
        <v>17741049.23</v>
      </c>
      <c r="H113" s="34">
        <v>22550</v>
      </c>
      <c r="I113" s="24" t="s">
        <v>245</v>
      </c>
      <c r="J113" s="29">
        <f>G113/H113</f>
        <v>786.7427596452328</v>
      </c>
    </row>
    <row r="114" spans="1:10" s="25" customFormat="1" ht="21">
      <c r="A114" s="26">
        <v>2</v>
      </c>
      <c r="B114" s="31" t="s">
        <v>183</v>
      </c>
      <c r="C114" s="493">
        <v>4781567.81</v>
      </c>
      <c r="D114" s="493">
        <v>0</v>
      </c>
      <c r="E114" s="493">
        <v>850800.93</v>
      </c>
      <c r="F114" s="493">
        <v>2113545.2</v>
      </c>
      <c r="G114" s="29">
        <f t="shared" si="4"/>
        <v>7745913.9399999995</v>
      </c>
      <c r="H114" s="34">
        <v>674</v>
      </c>
      <c r="I114" s="24" t="s">
        <v>246</v>
      </c>
      <c r="J114" s="29">
        <f aca="true" t="shared" si="5" ref="J114:J128">G114/H114</f>
        <v>11492.453916913946</v>
      </c>
    </row>
    <row r="115" spans="1:10" s="25" customFormat="1" ht="21">
      <c r="A115" s="26">
        <v>3</v>
      </c>
      <c r="B115" s="31" t="s">
        <v>184</v>
      </c>
      <c r="C115" s="493">
        <v>3034306.49</v>
      </c>
      <c r="D115" s="493">
        <v>0</v>
      </c>
      <c r="E115" s="493">
        <v>539904.67</v>
      </c>
      <c r="F115" s="493">
        <v>1341222</v>
      </c>
      <c r="G115" s="29">
        <f t="shared" si="4"/>
        <v>4915433.16</v>
      </c>
      <c r="H115" s="34">
        <v>1320</v>
      </c>
      <c r="I115" s="24" t="s">
        <v>247</v>
      </c>
      <c r="J115" s="29">
        <f t="shared" si="5"/>
        <v>3723.813</v>
      </c>
    </row>
    <row r="116" spans="1:10" s="25" customFormat="1" ht="21">
      <c r="A116" s="26">
        <v>4</v>
      </c>
      <c r="B116" s="31" t="s">
        <v>174</v>
      </c>
      <c r="C116" s="493">
        <v>5288585.61</v>
      </c>
      <c r="D116" s="493">
        <v>0</v>
      </c>
      <c r="E116" s="493">
        <v>941016.36</v>
      </c>
      <c r="F116" s="493">
        <v>2337656.85</v>
      </c>
      <c r="G116" s="29">
        <f t="shared" si="4"/>
        <v>8567258.82</v>
      </c>
      <c r="H116" s="34">
        <v>937</v>
      </c>
      <c r="I116" s="24" t="s">
        <v>248</v>
      </c>
      <c r="J116" s="29">
        <f t="shared" si="5"/>
        <v>9143.285827107791</v>
      </c>
    </row>
    <row r="117" spans="1:10" s="25" customFormat="1" ht="21">
      <c r="A117" s="26">
        <v>5</v>
      </c>
      <c r="B117" s="31" t="s">
        <v>175</v>
      </c>
      <c r="C117" s="493">
        <v>3650528.12</v>
      </c>
      <c r="D117" s="493">
        <v>0</v>
      </c>
      <c r="E117" s="493">
        <v>649551.12</v>
      </c>
      <c r="F117" s="493">
        <v>1613603.84</v>
      </c>
      <c r="G117" s="29">
        <f t="shared" si="4"/>
        <v>5913683.08</v>
      </c>
      <c r="H117" s="34">
        <v>4020</v>
      </c>
      <c r="I117" s="24" t="s">
        <v>249</v>
      </c>
      <c r="J117" s="29">
        <f t="shared" si="5"/>
        <v>1471.0654427860698</v>
      </c>
    </row>
    <row r="118" spans="1:10" s="25" customFormat="1" ht="21">
      <c r="A118" s="26">
        <v>6</v>
      </c>
      <c r="B118" s="31" t="s">
        <v>176</v>
      </c>
      <c r="C118" s="493">
        <v>11567805.98</v>
      </c>
      <c r="D118" s="493">
        <v>0</v>
      </c>
      <c r="E118" s="493">
        <v>2058299.8</v>
      </c>
      <c r="F118" s="493">
        <v>5113193.37</v>
      </c>
      <c r="G118" s="29">
        <f t="shared" si="4"/>
        <v>18739299.150000002</v>
      </c>
      <c r="H118" s="34">
        <v>19515</v>
      </c>
      <c r="I118" s="24" t="s">
        <v>250</v>
      </c>
      <c r="J118" s="29">
        <f t="shared" si="5"/>
        <v>960.251045349731</v>
      </c>
    </row>
    <row r="119" spans="1:10" s="25" customFormat="1" ht="21">
      <c r="A119" s="26">
        <v>7</v>
      </c>
      <c r="B119" s="31" t="s">
        <v>185</v>
      </c>
      <c r="C119" s="493">
        <v>3408719.63</v>
      </c>
      <c r="D119" s="493">
        <v>0</v>
      </c>
      <c r="E119" s="493">
        <v>606525.29</v>
      </c>
      <c r="F119" s="493">
        <v>1506719.83</v>
      </c>
      <c r="G119" s="29">
        <f t="shared" si="4"/>
        <v>5521964.75</v>
      </c>
      <c r="H119" s="34">
        <v>2</v>
      </c>
      <c r="I119" s="24" t="s">
        <v>251</v>
      </c>
      <c r="J119" s="29">
        <f t="shared" si="5"/>
        <v>2760982.375</v>
      </c>
    </row>
    <row r="120" spans="1:10" s="25" customFormat="1" ht="21">
      <c r="A120" s="26">
        <v>8</v>
      </c>
      <c r="B120" s="31" t="s">
        <v>186</v>
      </c>
      <c r="C120" s="493">
        <v>3650528.12</v>
      </c>
      <c r="D120" s="493">
        <v>0</v>
      </c>
      <c r="E120" s="493">
        <v>649551.12</v>
      </c>
      <c r="F120" s="493">
        <v>1613603.84</v>
      </c>
      <c r="G120" s="29">
        <f t="shared" si="4"/>
        <v>5913683.08</v>
      </c>
      <c r="H120" s="34">
        <v>80482</v>
      </c>
      <c r="I120" s="24" t="s">
        <v>250</v>
      </c>
      <c r="J120" s="29">
        <f t="shared" si="5"/>
        <v>73.47833155239681</v>
      </c>
    </row>
    <row r="121" spans="1:10" s="25" customFormat="1" ht="21">
      <c r="A121" s="26">
        <v>9</v>
      </c>
      <c r="B121" s="31" t="s">
        <v>177</v>
      </c>
      <c r="C121" s="493">
        <v>4820569.18</v>
      </c>
      <c r="D121" s="493">
        <v>0</v>
      </c>
      <c r="E121" s="493">
        <v>857740.58</v>
      </c>
      <c r="F121" s="493">
        <v>2130784.56</v>
      </c>
      <c r="G121" s="29">
        <f>SUM(C121:F121)</f>
        <v>7809094.32</v>
      </c>
      <c r="H121" s="34">
        <v>61190</v>
      </c>
      <c r="I121" s="24" t="s">
        <v>252</v>
      </c>
      <c r="J121" s="29">
        <f t="shared" si="5"/>
        <v>127.62043340415102</v>
      </c>
    </row>
    <row r="122" spans="1:10" s="25" customFormat="1" ht="21">
      <c r="A122" s="26">
        <v>10</v>
      </c>
      <c r="B122" s="31" t="s">
        <v>187</v>
      </c>
      <c r="C122" s="493">
        <v>2394684.04</v>
      </c>
      <c r="D122" s="493">
        <v>0</v>
      </c>
      <c r="E122" s="493">
        <v>426094.43</v>
      </c>
      <c r="F122" s="493">
        <v>1058496.54</v>
      </c>
      <c r="G122" s="29">
        <f>SUM(C122:F122)</f>
        <v>3879275.0100000002</v>
      </c>
      <c r="H122" s="34">
        <v>1</v>
      </c>
      <c r="I122" s="24" t="s">
        <v>251</v>
      </c>
      <c r="J122" s="29">
        <f t="shared" si="5"/>
        <v>3879275.0100000002</v>
      </c>
    </row>
    <row r="123" spans="1:10" s="25" customFormat="1" ht="21">
      <c r="A123" s="26">
        <v>11</v>
      </c>
      <c r="B123" s="31" t="s">
        <v>188</v>
      </c>
      <c r="C123" s="493">
        <v>11833015.29</v>
      </c>
      <c r="D123" s="493">
        <v>0</v>
      </c>
      <c r="E123" s="493">
        <v>2105489.41</v>
      </c>
      <c r="F123" s="493">
        <v>5230421</v>
      </c>
      <c r="G123" s="29">
        <f>SUM(C123:F123)</f>
        <v>19168925.7</v>
      </c>
      <c r="H123" s="34">
        <v>55742</v>
      </c>
      <c r="I123" s="24" t="s">
        <v>250</v>
      </c>
      <c r="J123" s="29">
        <f t="shared" si="5"/>
        <v>343.8865792400703</v>
      </c>
    </row>
    <row r="124" spans="1:10" s="25" customFormat="1" ht="21">
      <c r="A124" s="26">
        <v>12</v>
      </c>
      <c r="B124" s="31" t="s">
        <v>178</v>
      </c>
      <c r="C124" s="493">
        <v>1318246.27</v>
      </c>
      <c r="D124" s="493">
        <v>0</v>
      </c>
      <c r="E124" s="493">
        <v>234560.13</v>
      </c>
      <c r="F124" s="493">
        <v>582690.28</v>
      </c>
      <c r="G124" s="29">
        <f>SUM(C124:F124)</f>
        <v>2135496.6799999997</v>
      </c>
      <c r="H124" s="173">
        <v>625156968.85</v>
      </c>
      <c r="I124" s="24" t="s">
        <v>253</v>
      </c>
      <c r="J124" s="35">
        <f t="shared" si="5"/>
        <v>0.003415936774932425</v>
      </c>
    </row>
    <row r="125" spans="1:10" s="25" customFormat="1" ht="21">
      <c r="A125" s="26">
        <v>13</v>
      </c>
      <c r="B125" s="31" t="s">
        <v>189</v>
      </c>
      <c r="C125" s="493">
        <v>8166886.63</v>
      </c>
      <c r="D125" s="493">
        <v>0</v>
      </c>
      <c r="E125" s="493">
        <v>1453162.43</v>
      </c>
      <c r="F125" s="493">
        <v>3609921.42</v>
      </c>
      <c r="G125" s="29">
        <f t="shared" si="4"/>
        <v>13229970.48</v>
      </c>
      <c r="H125" s="34">
        <v>15</v>
      </c>
      <c r="I125" s="24" t="s">
        <v>246</v>
      </c>
      <c r="J125" s="29">
        <f t="shared" si="5"/>
        <v>881998.032</v>
      </c>
    </row>
    <row r="126" spans="1:10" s="25" customFormat="1" ht="21">
      <c r="A126" s="26">
        <v>14</v>
      </c>
      <c r="B126" s="31" t="s">
        <v>179</v>
      </c>
      <c r="C126" s="493">
        <v>3135710.05</v>
      </c>
      <c r="D126" s="493">
        <v>0</v>
      </c>
      <c r="E126" s="493">
        <v>557947.75</v>
      </c>
      <c r="F126" s="493">
        <v>1386044.33</v>
      </c>
      <c r="G126" s="29">
        <f t="shared" si="4"/>
        <v>5079702.13</v>
      </c>
      <c r="H126" s="34">
        <v>2</v>
      </c>
      <c r="I126" s="24" t="s">
        <v>250</v>
      </c>
      <c r="J126" s="29">
        <f t="shared" si="5"/>
        <v>2539851.065</v>
      </c>
    </row>
    <row r="127" spans="1:10" s="25" customFormat="1" ht="21">
      <c r="A127" s="26">
        <v>15</v>
      </c>
      <c r="B127" s="31" t="s">
        <v>180</v>
      </c>
      <c r="C127" s="493">
        <v>704324.33</v>
      </c>
      <c r="D127" s="493">
        <v>0</v>
      </c>
      <c r="E127" s="493">
        <v>61827.25</v>
      </c>
      <c r="F127" s="493">
        <v>53772.91</v>
      </c>
      <c r="G127" s="29">
        <f>SUM(C127:F127)</f>
        <v>819924.49</v>
      </c>
      <c r="H127" s="34">
        <v>5</v>
      </c>
      <c r="I127" s="24" t="s">
        <v>250</v>
      </c>
      <c r="J127" s="29">
        <f t="shared" si="5"/>
        <v>163984.898</v>
      </c>
    </row>
    <row r="128" spans="1:10" s="25" customFormat="1" ht="21">
      <c r="A128" s="26">
        <v>16</v>
      </c>
      <c r="B128" s="31" t="s">
        <v>190</v>
      </c>
      <c r="C128" s="493">
        <v>4986977.04</v>
      </c>
      <c r="D128" s="493">
        <v>0</v>
      </c>
      <c r="E128" s="493">
        <v>240328.12</v>
      </c>
      <c r="F128" s="493">
        <v>1352418.16</v>
      </c>
      <c r="G128" s="29">
        <f>SUM(C128:F128)</f>
        <v>6579723.32</v>
      </c>
      <c r="H128" s="34">
        <f>2181</f>
        <v>2181</v>
      </c>
      <c r="I128" s="24" t="s">
        <v>254</v>
      </c>
      <c r="J128" s="29">
        <f t="shared" si="5"/>
        <v>3016.8378358551126</v>
      </c>
    </row>
    <row r="129" spans="1:10" s="25" customFormat="1" ht="21">
      <c r="A129" s="26">
        <v>17</v>
      </c>
      <c r="B129" s="31" t="s">
        <v>181</v>
      </c>
      <c r="C129" s="493">
        <v>4630764.4</v>
      </c>
      <c r="D129" s="493">
        <v>0</v>
      </c>
      <c r="E129" s="493">
        <v>223161.83</v>
      </c>
      <c r="F129" s="493">
        <v>1255816.86</v>
      </c>
      <c r="G129" s="29">
        <f>SUM(C129:F129)</f>
        <v>6109743.090000001</v>
      </c>
      <c r="H129" s="34">
        <v>1</v>
      </c>
      <c r="I129" s="24" t="s">
        <v>255</v>
      </c>
      <c r="J129" s="29">
        <f>G129/H129</f>
        <v>6109743.090000001</v>
      </c>
    </row>
    <row r="132" spans="1:10" ht="21">
      <c r="A132" s="6"/>
      <c r="I132" s="33"/>
      <c r="J132" s="6"/>
    </row>
    <row r="133" spans="1:10" ht="21">
      <c r="A133" s="6"/>
      <c r="I133" s="33"/>
      <c r="J133" s="6"/>
    </row>
    <row r="134" spans="1:10" ht="21">
      <c r="A134" s="6"/>
      <c r="I134" s="33"/>
      <c r="J134" s="6"/>
    </row>
    <row r="135" spans="1:10" ht="21">
      <c r="A135" s="6"/>
      <c r="I135" s="33"/>
      <c r="J135" s="6"/>
    </row>
    <row r="136" spans="1:10" ht="21">
      <c r="A136" s="6"/>
      <c r="I136" s="33"/>
      <c r="J136" s="6"/>
    </row>
    <row r="137" spans="1:10" ht="21">
      <c r="A137" s="6"/>
      <c r="I137" s="33"/>
      <c r="J137" s="6"/>
    </row>
    <row r="138" spans="1:10" ht="21">
      <c r="A138" s="6"/>
      <c r="I138" s="33"/>
      <c r="J138" s="6"/>
    </row>
    <row r="139" spans="1:10" ht="21">
      <c r="A139" s="6"/>
      <c r="I139" s="33"/>
      <c r="J139" s="6"/>
    </row>
    <row r="140" spans="1:10" ht="21">
      <c r="A140" s="6"/>
      <c r="I140" s="33"/>
      <c r="J140" s="6"/>
    </row>
    <row r="141" spans="1:10" ht="21">
      <c r="A141" s="6"/>
      <c r="I141" s="33"/>
      <c r="J141" s="6"/>
    </row>
    <row r="142" spans="1:10" ht="21">
      <c r="A142" s="6"/>
      <c r="I142" s="33"/>
      <c r="J142" s="6"/>
    </row>
    <row r="143" spans="1:10" ht="21">
      <c r="A143" s="6"/>
      <c r="I143" s="33"/>
      <c r="J143" s="6"/>
    </row>
    <row r="144" spans="1:10" ht="21">
      <c r="A144" s="6"/>
      <c r="I144" s="33"/>
      <c r="J144" s="6"/>
    </row>
    <row r="145" spans="8:9" s="6" customFormat="1" ht="21">
      <c r="H145" s="7"/>
      <c r="I145" s="33"/>
    </row>
    <row r="146" spans="8:9" s="6" customFormat="1" ht="21">
      <c r="H146" s="7"/>
      <c r="I146" s="33"/>
    </row>
    <row r="147" spans="8:9" s="6" customFormat="1" ht="21">
      <c r="H147" s="7"/>
      <c r="I147" s="33"/>
    </row>
    <row r="148" spans="8:9" s="6" customFormat="1" ht="21">
      <c r="H148" s="7"/>
      <c r="I148" s="33"/>
    </row>
    <row r="149" spans="8:9" s="6" customFormat="1" ht="21">
      <c r="H149" s="7"/>
      <c r="I149" s="33"/>
    </row>
    <row r="150" spans="8:9" s="6" customFormat="1" ht="21">
      <c r="H150" s="7"/>
      <c r="I150" s="33"/>
    </row>
    <row r="151" spans="8:9" s="6" customFormat="1" ht="21">
      <c r="H151" s="7"/>
      <c r="I151" s="33"/>
    </row>
    <row r="152" spans="8:9" s="6" customFormat="1" ht="21">
      <c r="H152" s="7"/>
      <c r="I152" s="33"/>
    </row>
    <row r="153" spans="8:9" s="6" customFormat="1" ht="21">
      <c r="H153" s="7"/>
      <c r="I153" s="33"/>
    </row>
    <row r="154" spans="8:9" s="6" customFormat="1" ht="21">
      <c r="H154" s="7"/>
      <c r="I154" s="33"/>
    </row>
    <row r="155" spans="8:9" s="6" customFormat="1" ht="21">
      <c r="H155" s="7"/>
      <c r="I155" s="33"/>
    </row>
    <row r="156" spans="8:9" s="6" customFormat="1" ht="21">
      <c r="H156" s="7"/>
      <c r="I156" s="33"/>
    </row>
    <row r="157" spans="8:9" s="6" customFormat="1" ht="21">
      <c r="H157" s="7"/>
      <c r="I157" s="33"/>
    </row>
    <row r="158" spans="8:9" s="6" customFormat="1" ht="21">
      <c r="H158" s="7"/>
      <c r="I158" s="33"/>
    </row>
    <row r="159" spans="8:9" s="6" customFormat="1" ht="21">
      <c r="H159" s="7"/>
      <c r="I159" s="33"/>
    </row>
    <row r="160" spans="8:9" s="6" customFormat="1" ht="21">
      <c r="H160" s="7"/>
      <c r="I160" s="33"/>
    </row>
    <row r="161" spans="8:9" s="6" customFormat="1" ht="21">
      <c r="H161" s="7"/>
      <c r="I161" s="33"/>
    </row>
    <row r="162" spans="8:9" s="6" customFormat="1" ht="21">
      <c r="H162" s="7"/>
      <c r="I162" s="33"/>
    </row>
    <row r="163" spans="8:9" s="6" customFormat="1" ht="21">
      <c r="H163" s="7"/>
      <c r="I163" s="33"/>
    </row>
    <row r="164" spans="8:9" s="6" customFormat="1" ht="21">
      <c r="H164" s="7"/>
      <c r="I164" s="33"/>
    </row>
    <row r="165" spans="8:9" s="6" customFormat="1" ht="21">
      <c r="H165" s="7"/>
      <c r="I165" s="33"/>
    </row>
    <row r="166" spans="8:9" s="6" customFormat="1" ht="21">
      <c r="H166" s="7"/>
      <c r="I166" s="33"/>
    </row>
    <row r="167" spans="8:9" s="6" customFormat="1" ht="21">
      <c r="H167" s="7"/>
      <c r="I167" s="33"/>
    </row>
    <row r="168" spans="8:9" s="6" customFormat="1" ht="21">
      <c r="H168" s="7"/>
      <c r="I168" s="33"/>
    </row>
    <row r="169" spans="8:9" s="6" customFormat="1" ht="21">
      <c r="H169" s="7"/>
      <c r="I169" s="33"/>
    </row>
    <row r="170" spans="8:9" s="6" customFormat="1" ht="21">
      <c r="H170" s="7"/>
      <c r="I170" s="33"/>
    </row>
    <row r="171" spans="8:9" s="6" customFormat="1" ht="21">
      <c r="H171" s="7"/>
      <c r="I171" s="33"/>
    </row>
    <row r="172" spans="8:9" s="6" customFormat="1" ht="21">
      <c r="H172" s="7"/>
      <c r="I172" s="33"/>
    </row>
    <row r="173" spans="8:9" s="6" customFormat="1" ht="21">
      <c r="H173" s="7"/>
      <c r="I173" s="33"/>
    </row>
    <row r="174" spans="8:9" s="6" customFormat="1" ht="21">
      <c r="H174" s="7"/>
      <c r="I174" s="33"/>
    </row>
    <row r="175" spans="8:9" s="6" customFormat="1" ht="21">
      <c r="H175" s="7"/>
      <c r="I175" s="33"/>
    </row>
    <row r="176" spans="8:9" s="6" customFormat="1" ht="21">
      <c r="H176" s="7"/>
      <c r="I176" s="33"/>
    </row>
    <row r="177" spans="8:9" s="6" customFormat="1" ht="21">
      <c r="H177" s="7"/>
      <c r="I177" s="33"/>
    </row>
    <row r="178" spans="8:9" s="6" customFormat="1" ht="21">
      <c r="H178" s="7"/>
      <c r="I178" s="33"/>
    </row>
    <row r="179" spans="8:9" s="6" customFormat="1" ht="21">
      <c r="H179" s="7"/>
      <c r="I179" s="33"/>
    </row>
    <row r="180" spans="8:9" s="6" customFormat="1" ht="21">
      <c r="H180" s="7"/>
      <c r="I180" s="33"/>
    </row>
    <row r="181" spans="8:9" s="6" customFormat="1" ht="21">
      <c r="H181" s="7"/>
      <c r="I181" s="33"/>
    </row>
    <row r="182" spans="8:9" s="6" customFormat="1" ht="21">
      <c r="H182" s="7"/>
      <c r="I182" s="33"/>
    </row>
    <row r="183" spans="8:9" s="6" customFormat="1" ht="21">
      <c r="H183" s="7"/>
      <c r="I183" s="33"/>
    </row>
    <row r="184" spans="8:9" s="6" customFormat="1" ht="21">
      <c r="H184" s="7"/>
      <c r="I184" s="33"/>
    </row>
    <row r="185" spans="8:9" s="6" customFormat="1" ht="21">
      <c r="H185" s="7"/>
      <c r="I185" s="33"/>
    </row>
    <row r="186" spans="8:9" s="6" customFormat="1" ht="21">
      <c r="H186" s="7"/>
      <c r="I186" s="33"/>
    </row>
    <row r="187" spans="8:9" s="6" customFormat="1" ht="21">
      <c r="H187" s="7"/>
      <c r="I187" s="33"/>
    </row>
    <row r="188" spans="8:9" s="6" customFormat="1" ht="21">
      <c r="H188" s="7"/>
      <c r="I188" s="33"/>
    </row>
    <row r="189" spans="8:9" s="6" customFormat="1" ht="21">
      <c r="H189" s="7"/>
      <c r="I189" s="33"/>
    </row>
    <row r="190" spans="8:9" s="6" customFormat="1" ht="21">
      <c r="H190" s="7"/>
      <c r="I190" s="33"/>
    </row>
    <row r="191" spans="8:9" s="6" customFormat="1" ht="21">
      <c r="H191" s="7"/>
      <c r="I191" s="33"/>
    </row>
    <row r="192" spans="8:9" s="6" customFormat="1" ht="21">
      <c r="H192" s="7"/>
      <c r="I192" s="33"/>
    </row>
    <row r="193" spans="1:10" ht="21">
      <c r="A193" s="6"/>
      <c r="I193" s="33"/>
      <c r="J193" s="6"/>
    </row>
    <row r="194" spans="1:10" ht="21">
      <c r="A194" s="6"/>
      <c r="I194" s="33"/>
      <c r="J194" s="6"/>
    </row>
    <row r="195" spans="1:10" ht="21">
      <c r="A195" s="6"/>
      <c r="I195" s="33"/>
      <c r="J195" s="6"/>
    </row>
    <row r="196" spans="1:10" ht="21">
      <c r="A196" s="6"/>
      <c r="I196" s="33"/>
      <c r="J196" s="6"/>
    </row>
    <row r="197" spans="1:10" ht="21">
      <c r="A197" s="6"/>
      <c r="I197" s="33"/>
      <c r="J197" s="6"/>
    </row>
    <row r="198" spans="1:10" ht="21">
      <c r="A198" s="6"/>
      <c r="I198" s="33"/>
      <c r="J198" s="6"/>
    </row>
    <row r="199" spans="1:10" ht="21">
      <c r="A199" s="6"/>
      <c r="I199" s="33"/>
      <c r="J199" s="6"/>
    </row>
    <row r="200" spans="1:10" ht="21">
      <c r="A200" s="6"/>
      <c r="I200" s="33"/>
      <c r="J200" s="6"/>
    </row>
  </sheetData>
  <sheetProtection/>
  <printOptions/>
  <pageMargins left="0.1968503937007874" right="0" top="0.5905511811023623" bottom="0.3937007874015748" header="0.31496062992125984" footer="0.31496062992125984"/>
  <pageSetup horizontalDpi="600" verticalDpi="600" orientation="landscape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6"/>
  <sheetViews>
    <sheetView zoomScalePageLayoutView="0" workbookViewId="0" topLeftCell="A1">
      <pane xSplit="1" ySplit="4" topLeftCell="B94" activePane="bottomRight" state="frozen"/>
      <selection pane="topLeft" activeCell="E22" activeCellId="1" sqref="B9 E22"/>
      <selection pane="topRight" activeCell="E22" activeCellId="1" sqref="B9 E22"/>
      <selection pane="bottomLeft" activeCell="E22" activeCellId="1" sqref="B9 E22"/>
      <selection pane="bottomRight" activeCell="B107" sqref="B107"/>
    </sheetView>
  </sheetViews>
  <sheetFormatPr defaultColWidth="9.140625" defaultRowHeight="15"/>
  <cols>
    <col min="1" max="1" width="9.28125" style="10" bestFit="1" customWidth="1"/>
    <col min="2" max="2" width="41.57421875" style="6" bestFit="1" customWidth="1"/>
    <col min="3" max="7" width="14.57421875" style="6" customWidth="1"/>
    <col min="8" max="8" width="8.57421875" style="65" customWidth="1"/>
    <col min="9" max="9" width="8.421875" style="9" customWidth="1"/>
    <col min="10" max="10" width="14.57421875" style="9" customWidth="1"/>
    <col min="11" max="16384" width="9.140625" style="6" customWidth="1"/>
  </cols>
  <sheetData>
    <row r="1" spans="1:9" ht="21">
      <c r="A1" s="36" t="s">
        <v>283</v>
      </c>
      <c r="B1" s="37"/>
      <c r="C1" s="37"/>
      <c r="D1" s="37"/>
      <c r="E1" s="37"/>
      <c r="F1" s="37"/>
      <c r="G1" s="37"/>
      <c r="H1" s="38"/>
      <c r="I1" s="37"/>
    </row>
    <row r="2" spans="2:10" ht="21">
      <c r="B2" s="39"/>
      <c r="C2" s="40"/>
      <c r="D2" s="40"/>
      <c r="E2" s="40"/>
      <c r="F2" s="40"/>
      <c r="G2" s="40"/>
      <c r="H2" s="41"/>
      <c r="I2" s="40"/>
      <c r="J2" s="42" t="s">
        <v>15</v>
      </c>
    </row>
    <row r="3" spans="1:10" ht="21">
      <c r="A3" s="113" t="s">
        <v>22</v>
      </c>
      <c r="B3" s="43" t="s">
        <v>17</v>
      </c>
      <c r="C3" s="44" t="s">
        <v>1</v>
      </c>
      <c r="D3" s="44" t="s">
        <v>2</v>
      </c>
      <c r="E3" s="44" t="s">
        <v>3</v>
      </c>
      <c r="F3" s="44" t="s">
        <v>8</v>
      </c>
      <c r="G3" s="44" t="s">
        <v>9</v>
      </c>
      <c r="H3" s="45" t="s">
        <v>10</v>
      </c>
      <c r="I3" s="44" t="s">
        <v>11</v>
      </c>
      <c r="J3" s="44" t="s">
        <v>19</v>
      </c>
    </row>
    <row r="4" spans="1:10" ht="21.75" thickBot="1">
      <c r="A4" s="114"/>
      <c r="B4" s="43" t="s">
        <v>9</v>
      </c>
      <c r="C4" s="46">
        <f>SUM(C5:C2089)</f>
        <v>494014097.41</v>
      </c>
      <c r="D4" s="46">
        <f>SUM(D5:D2089)</f>
        <v>0</v>
      </c>
      <c r="E4" s="46">
        <f>SUM(E5:E2089)</f>
        <v>36493145.279999994</v>
      </c>
      <c r="F4" s="46">
        <f>SUM(F5:F2089)</f>
        <v>81870365.31000002</v>
      </c>
      <c r="G4" s="46">
        <f>SUM(G5:G2089)</f>
        <v>612377608</v>
      </c>
      <c r="H4" s="47"/>
      <c r="I4" s="48"/>
      <c r="J4" s="48"/>
    </row>
    <row r="5" spans="1:10" ht="21.75" thickTop="1">
      <c r="A5" s="49" t="s">
        <v>159</v>
      </c>
      <c r="B5" s="50"/>
      <c r="C5" s="51"/>
      <c r="D5" s="51"/>
      <c r="E5" s="52"/>
      <c r="F5" s="52"/>
      <c r="G5" s="53"/>
      <c r="H5" s="54"/>
      <c r="I5" s="44"/>
      <c r="J5" s="55"/>
    </row>
    <row r="6" spans="1:10" s="25" customFormat="1" ht="42">
      <c r="A6" s="56">
        <v>1</v>
      </c>
      <c r="B6" s="57" t="s">
        <v>264</v>
      </c>
      <c r="C6" s="490">
        <v>9479037.883546133</v>
      </c>
      <c r="D6" s="490">
        <v>0</v>
      </c>
      <c r="E6" s="491">
        <v>780475.7901631296</v>
      </c>
      <c r="F6" s="491">
        <v>1020505.534388753</v>
      </c>
      <c r="G6" s="58">
        <f aca="true" t="shared" si="0" ref="G6:G28">SUM(C6:F6)</f>
        <v>11280019.208098015</v>
      </c>
      <c r="H6" s="59">
        <v>1</v>
      </c>
      <c r="I6" s="60" t="s">
        <v>12</v>
      </c>
      <c r="J6" s="61">
        <f aca="true" t="shared" si="1" ref="J6:J28">G6/H6</f>
        <v>11280019.208098015</v>
      </c>
    </row>
    <row r="7" spans="1:10" s="25" customFormat="1" ht="21">
      <c r="A7" s="56">
        <v>2</v>
      </c>
      <c r="B7" s="57" t="s">
        <v>79</v>
      </c>
      <c r="C7" s="490">
        <v>8427636.801142404</v>
      </c>
      <c r="D7" s="490">
        <v>0</v>
      </c>
      <c r="E7" s="491">
        <v>693906.5517394895</v>
      </c>
      <c r="F7" s="491">
        <v>907312.5461723229</v>
      </c>
      <c r="G7" s="58">
        <f t="shared" si="0"/>
        <v>10028855.899054216</v>
      </c>
      <c r="H7" s="59">
        <v>4</v>
      </c>
      <c r="I7" s="60" t="s">
        <v>13</v>
      </c>
      <c r="J7" s="61">
        <f t="shared" si="1"/>
        <v>2507213.974763554</v>
      </c>
    </row>
    <row r="8" spans="1:10" s="25" customFormat="1" ht="21">
      <c r="A8" s="56">
        <v>3</v>
      </c>
      <c r="B8" s="57" t="s">
        <v>80</v>
      </c>
      <c r="C8" s="490">
        <v>6845059.130232621</v>
      </c>
      <c r="D8" s="490">
        <v>0</v>
      </c>
      <c r="E8" s="491">
        <v>563601.8126539064</v>
      </c>
      <c r="F8" s="491">
        <v>736933.5170340505</v>
      </c>
      <c r="G8" s="58">
        <f t="shared" si="0"/>
        <v>8145594.459920578</v>
      </c>
      <c r="H8" s="59">
        <v>18</v>
      </c>
      <c r="I8" s="60" t="s">
        <v>12</v>
      </c>
      <c r="J8" s="61">
        <f t="shared" si="1"/>
        <v>452533.0255511432</v>
      </c>
    </row>
    <row r="9" spans="1:10" s="25" customFormat="1" ht="21">
      <c r="A9" s="56">
        <v>4</v>
      </c>
      <c r="B9" s="57" t="s">
        <v>81</v>
      </c>
      <c r="C9" s="490">
        <v>4736780.918120975</v>
      </c>
      <c r="D9" s="490">
        <v>0</v>
      </c>
      <c r="E9" s="491">
        <v>390012.45435650327</v>
      </c>
      <c r="F9" s="491">
        <v>509957.993787563</v>
      </c>
      <c r="G9" s="58">
        <f t="shared" si="0"/>
        <v>5636751.366265042</v>
      </c>
      <c r="H9" s="59">
        <v>21</v>
      </c>
      <c r="I9" s="60" t="s">
        <v>280</v>
      </c>
      <c r="J9" s="61">
        <f t="shared" si="1"/>
        <v>268416.7317269067</v>
      </c>
    </row>
    <row r="10" spans="1:10" s="25" customFormat="1" ht="21">
      <c r="A10" s="56">
        <v>5</v>
      </c>
      <c r="B10" s="57" t="s">
        <v>82</v>
      </c>
      <c r="C10" s="490">
        <v>4216556.4242232945</v>
      </c>
      <c r="D10" s="490">
        <v>0</v>
      </c>
      <c r="E10" s="491">
        <v>347178.71659480635</v>
      </c>
      <c r="F10" s="491">
        <v>453951.0464929751</v>
      </c>
      <c r="G10" s="58">
        <f t="shared" si="0"/>
        <v>5017686.187311076</v>
      </c>
      <c r="H10" s="59">
        <v>12</v>
      </c>
      <c r="I10" s="60" t="s">
        <v>13</v>
      </c>
      <c r="J10" s="61">
        <f t="shared" si="1"/>
        <v>418140.5156092563</v>
      </c>
    </row>
    <row r="11" spans="1:10" s="25" customFormat="1" ht="21">
      <c r="A11" s="56">
        <v>6</v>
      </c>
      <c r="B11" s="57" t="s">
        <v>83</v>
      </c>
      <c r="C11" s="490">
        <v>4216556.4242232945</v>
      </c>
      <c r="D11" s="490">
        <v>0</v>
      </c>
      <c r="E11" s="491">
        <v>347178.71659480635</v>
      </c>
      <c r="F11" s="491">
        <v>453951.0464929751</v>
      </c>
      <c r="G11" s="58">
        <f t="shared" si="0"/>
        <v>5017686.187311076</v>
      </c>
      <c r="H11" s="59">
        <v>14</v>
      </c>
      <c r="I11" s="60" t="s">
        <v>13</v>
      </c>
      <c r="J11" s="61">
        <f t="shared" si="1"/>
        <v>358406.1562365054</v>
      </c>
    </row>
    <row r="12" spans="1:10" s="25" customFormat="1" ht="21">
      <c r="A12" s="56">
        <v>7</v>
      </c>
      <c r="B12" s="57" t="s">
        <v>84</v>
      </c>
      <c r="C12" s="490">
        <v>7896460.2126363525</v>
      </c>
      <c r="D12" s="490">
        <v>0</v>
      </c>
      <c r="E12" s="491">
        <v>650171.0510775464</v>
      </c>
      <c r="F12" s="491">
        <v>850126.5052504805</v>
      </c>
      <c r="G12" s="58">
        <f t="shared" si="0"/>
        <v>9396757.768964378</v>
      </c>
      <c r="H12" s="59">
        <v>30</v>
      </c>
      <c r="I12" s="60" t="s">
        <v>13</v>
      </c>
      <c r="J12" s="61">
        <f t="shared" si="1"/>
        <v>313225.25896547927</v>
      </c>
    </row>
    <row r="13" spans="1:10" s="25" customFormat="1" ht="42">
      <c r="A13" s="56">
        <v>8</v>
      </c>
      <c r="B13" s="57" t="s">
        <v>139</v>
      </c>
      <c r="C13" s="490">
        <v>1051401.0824037306</v>
      </c>
      <c r="D13" s="490">
        <v>0</v>
      </c>
      <c r="E13" s="491">
        <v>86569.23842364002</v>
      </c>
      <c r="F13" s="491">
        <v>113192.98821643015</v>
      </c>
      <c r="G13" s="58">
        <f t="shared" si="0"/>
        <v>1251163.3090438007</v>
      </c>
      <c r="H13" s="59">
        <v>1</v>
      </c>
      <c r="I13" s="60" t="s">
        <v>12</v>
      </c>
      <c r="J13" s="61">
        <f t="shared" si="1"/>
        <v>1251163.3090438007</v>
      </c>
    </row>
    <row r="14" spans="1:10" s="25" customFormat="1" ht="21">
      <c r="A14" s="56">
        <v>9</v>
      </c>
      <c r="B14" s="57" t="s">
        <v>140</v>
      </c>
      <c r="C14" s="490">
        <v>3159679.294515378</v>
      </c>
      <c r="D14" s="490">
        <v>0</v>
      </c>
      <c r="E14" s="491">
        <v>260158.59672104317</v>
      </c>
      <c r="F14" s="491">
        <v>340168.51146291767</v>
      </c>
      <c r="G14" s="58">
        <f t="shared" si="0"/>
        <v>3760006.4026993387</v>
      </c>
      <c r="H14" s="59">
        <v>4</v>
      </c>
      <c r="I14" s="60" t="s">
        <v>13</v>
      </c>
      <c r="J14" s="61">
        <f t="shared" si="1"/>
        <v>940001.6006748347</v>
      </c>
    </row>
    <row r="15" spans="1:10" s="25" customFormat="1" ht="42">
      <c r="A15" s="56">
        <v>10</v>
      </c>
      <c r="B15" s="57" t="s">
        <v>141</v>
      </c>
      <c r="C15" s="490">
        <v>1051401.0824037306</v>
      </c>
      <c r="D15" s="490">
        <v>0</v>
      </c>
      <c r="E15" s="491">
        <v>86569.23842364002</v>
      </c>
      <c r="F15" s="491">
        <v>113192.98821643015</v>
      </c>
      <c r="G15" s="58">
        <f t="shared" si="0"/>
        <v>1251163.3090438007</v>
      </c>
      <c r="H15" s="59">
        <v>2</v>
      </c>
      <c r="I15" s="60" t="s">
        <v>12</v>
      </c>
      <c r="J15" s="61">
        <f t="shared" si="1"/>
        <v>625581.6545219003</v>
      </c>
    </row>
    <row r="16" spans="1:10" s="25" customFormat="1" ht="21">
      <c r="A16" s="56">
        <v>11</v>
      </c>
      <c r="B16" s="57" t="s">
        <v>222</v>
      </c>
      <c r="C16" s="490">
        <v>1577101.623605596</v>
      </c>
      <c r="D16" s="490">
        <v>0</v>
      </c>
      <c r="E16" s="491">
        <v>129853.85763546004</v>
      </c>
      <c r="F16" s="491">
        <v>169789.4823246452</v>
      </c>
      <c r="G16" s="58">
        <f t="shared" si="0"/>
        <v>1876744.9635657012</v>
      </c>
      <c r="H16" s="59">
        <v>1</v>
      </c>
      <c r="I16" s="60" t="s">
        <v>281</v>
      </c>
      <c r="J16" s="61">
        <f t="shared" si="1"/>
        <v>1876744.9635657012</v>
      </c>
    </row>
    <row r="17" spans="1:10" s="25" customFormat="1" ht="42">
      <c r="A17" s="56">
        <v>12</v>
      </c>
      <c r="B17" s="57" t="s">
        <v>223</v>
      </c>
      <c r="C17" s="490">
        <v>1051401.0824037306</v>
      </c>
      <c r="D17" s="490">
        <v>0</v>
      </c>
      <c r="E17" s="491">
        <v>86569.23842364002</v>
      </c>
      <c r="F17" s="491">
        <v>113192.98821643015</v>
      </c>
      <c r="G17" s="58">
        <f t="shared" si="0"/>
        <v>1251163.3090438007</v>
      </c>
      <c r="H17" s="59">
        <v>1</v>
      </c>
      <c r="I17" s="60" t="s">
        <v>12</v>
      </c>
      <c r="J17" s="61">
        <f t="shared" si="1"/>
        <v>1251163.3090438007</v>
      </c>
    </row>
    <row r="18" spans="1:10" s="25" customFormat="1" ht="42">
      <c r="A18" s="56">
        <v>13</v>
      </c>
      <c r="B18" s="57" t="s">
        <v>142</v>
      </c>
      <c r="C18" s="490">
        <v>1051401.0824037306</v>
      </c>
      <c r="D18" s="490">
        <v>0</v>
      </c>
      <c r="E18" s="491">
        <v>86569.23842364002</v>
      </c>
      <c r="F18" s="491">
        <v>113192.98821643015</v>
      </c>
      <c r="G18" s="58">
        <f t="shared" si="0"/>
        <v>1251163.3090438007</v>
      </c>
      <c r="H18" s="59">
        <v>1</v>
      </c>
      <c r="I18" s="60" t="s">
        <v>12</v>
      </c>
      <c r="J18" s="61">
        <f t="shared" si="1"/>
        <v>1251163.3090438007</v>
      </c>
    </row>
    <row r="19" spans="1:10" s="25" customFormat="1" ht="21">
      <c r="A19" s="49" t="s">
        <v>143</v>
      </c>
      <c r="B19" s="62"/>
      <c r="C19" s="490"/>
      <c r="D19" s="490"/>
      <c r="E19" s="491"/>
      <c r="F19" s="491"/>
      <c r="G19" s="58"/>
      <c r="H19" s="59"/>
      <c r="I19" s="60"/>
      <c r="J19" s="61"/>
    </row>
    <row r="20" spans="1:10" s="25" customFormat="1" ht="21">
      <c r="A20" s="56">
        <v>14</v>
      </c>
      <c r="B20" s="62" t="s">
        <v>224</v>
      </c>
      <c r="C20" s="490">
        <v>1930147.1850215183</v>
      </c>
      <c r="D20" s="490">
        <v>0</v>
      </c>
      <c r="E20" s="491">
        <v>1031772.7455171652</v>
      </c>
      <c r="F20" s="491">
        <v>767842.9954406193</v>
      </c>
      <c r="G20" s="58">
        <f t="shared" si="0"/>
        <v>3729762.9259793023</v>
      </c>
      <c r="H20" s="59">
        <v>8</v>
      </c>
      <c r="I20" s="60" t="s">
        <v>12</v>
      </c>
      <c r="J20" s="61">
        <f t="shared" si="1"/>
        <v>466220.3657474128</v>
      </c>
    </row>
    <row r="21" spans="1:10" s="25" customFormat="1" ht="21">
      <c r="A21" s="56">
        <v>15</v>
      </c>
      <c r="B21" s="62" t="s">
        <v>225</v>
      </c>
      <c r="C21" s="490">
        <v>258922.1833565451</v>
      </c>
      <c r="D21" s="490">
        <v>0</v>
      </c>
      <c r="E21" s="491">
        <v>138408.53903279046</v>
      </c>
      <c r="F21" s="491">
        <v>103003.32865666845</v>
      </c>
      <c r="G21" s="58">
        <f t="shared" si="0"/>
        <v>500334.05104600405</v>
      </c>
      <c r="H21" s="59">
        <v>4</v>
      </c>
      <c r="I21" s="60" t="s">
        <v>12</v>
      </c>
      <c r="J21" s="61">
        <f t="shared" si="1"/>
        <v>125083.51276150101</v>
      </c>
    </row>
    <row r="22" spans="1:10" s="25" customFormat="1" ht="21">
      <c r="A22" s="56">
        <v>16</v>
      </c>
      <c r="B22" s="62" t="s">
        <v>226</v>
      </c>
      <c r="C22" s="490">
        <v>164768.66213598326</v>
      </c>
      <c r="D22" s="490">
        <v>0</v>
      </c>
      <c r="E22" s="491">
        <v>88078.16120268483</v>
      </c>
      <c r="F22" s="491">
        <v>65547.57278151627</v>
      </c>
      <c r="G22" s="58">
        <f t="shared" si="0"/>
        <v>318394.39612018433</v>
      </c>
      <c r="H22" s="59">
        <v>1</v>
      </c>
      <c r="I22" s="60" t="s">
        <v>14</v>
      </c>
      <c r="J22" s="61">
        <f t="shared" si="1"/>
        <v>318394.39612018433</v>
      </c>
    </row>
    <row r="23" spans="1:10" s="25" customFormat="1" ht="21">
      <c r="A23" s="49" t="s">
        <v>77</v>
      </c>
      <c r="B23" s="62"/>
      <c r="C23" s="490"/>
      <c r="D23" s="490"/>
      <c r="E23" s="491"/>
      <c r="F23" s="491"/>
      <c r="G23" s="58"/>
      <c r="H23" s="59"/>
      <c r="I23" s="60"/>
      <c r="J23" s="61"/>
    </row>
    <row r="24" spans="1:10" s="25" customFormat="1" ht="42">
      <c r="A24" s="56">
        <v>17</v>
      </c>
      <c r="B24" s="63" t="s">
        <v>85</v>
      </c>
      <c r="C24" s="490">
        <v>2206805.012313939</v>
      </c>
      <c r="D24" s="490">
        <v>0</v>
      </c>
      <c r="E24" s="491">
        <v>262826.95301410166</v>
      </c>
      <c r="F24" s="491">
        <v>253244.67550105634</v>
      </c>
      <c r="G24" s="58">
        <f t="shared" si="0"/>
        <v>2722876.6408290975</v>
      </c>
      <c r="H24" s="59">
        <v>4</v>
      </c>
      <c r="I24" s="60" t="s">
        <v>12</v>
      </c>
      <c r="J24" s="61">
        <f t="shared" si="1"/>
        <v>680719.1602072744</v>
      </c>
    </row>
    <row r="25" spans="1:10" s="25" customFormat="1" ht="21">
      <c r="A25" s="56">
        <v>18</v>
      </c>
      <c r="B25" s="64" t="s">
        <v>86</v>
      </c>
      <c r="C25" s="490">
        <v>2827684.0270073805</v>
      </c>
      <c r="D25" s="490">
        <v>0</v>
      </c>
      <c r="E25" s="491">
        <v>336772.6522089612</v>
      </c>
      <c r="F25" s="491">
        <v>324494.42512736714</v>
      </c>
      <c r="G25" s="58">
        <f t="shared" si="0"/>
        <v>3488951.1043437086</v>
      </c>
      <c r="H25" s="59">
        <v>5</v>
      </c>
      <c r="I25" s="60" t="s">
        <v>12</v>
      </c>
      <c r="J25" s="61">
        <f t="shared" si="1"/>
        <v>697790.2208687417</v>
      </c>
    </row>
    <row r="26" spans="1:10" s="25" customFormat="1" ht="21">
      <c r="A26" s="56">
        <v>19</v>
      </c>
      <c r="B26" s="64" t="s">
        <v>87</v>
      </c>
      <c r="C26" s="490">
        <v>3405886.2136398535</v>
      </c>
      <c r="D26" s="490">
        <v>0</v>
      </c>
      <c r="E26" s="491">
        <v>405635.60933055985</v>
      </c>
      <c r="F26" s="491">
        <v>390846.7418525348</v>
      </c>
      <c r="G26" s="58">
        <f t="shared" si="0"/>
        <v>4202368.564822949</v>
      </c>
      <c r="H26" s="59">
        <v>5</v>
      </c>
      <c r="I26" s="60" t="s">
        <v>12</v>
      </c>
      <c r="J26" s="61">
        <f t="shared" si="1"/>
        <v>840473.7129645897</v>
      </c>
    </row>
    <row r="27" spans="1:10" s="25" customFormat="1" ht="21">
      <c r="A27" s="56">
        <v>20</v>
      </c>
      <c r="B27" s="64" t="s">
        <v>42</v>
      </c>
      <c r="C27" s="490">
        <v>2570246.3867686368</v>
      </c>
      <c r="D27" s="490">
        <v>0</v>
      </c>
      <c r="E27" s="491">
        <v>306112.240347678</v>
      </c>
      <c r="F27" s="491">
        <v>294951.84601401887</v>
      </c>
      <c r="G27" s="58">
        <f t="shared" si="0"/>
        <v>3171310.4731303332</v>
      </c>
      <c r="H27" s="59">
        <v>3</v>
      </c>
      <c r="I27" s="60" t="s">
        <v>12</v>
      </c>
      <c r="J27" s="61">
        <f t="shared" si="1"/>
        <v>1057103.4910434445</v>
      </c>
    </row>
    <row r="28" spans="1:10" s="25" customFormat="1" ht="21">
      <c r="A28" s="56">
        <v>21</v>
      </c>
      <c r="B28" s="64" t="s">
        <v>43</v>
      </c>
      <c r="C28" s="490">
        <v>1898430.5127766202</v>
      </c>
      <c r="D28" s="490">
        <v>0</v>
      </c>
      <c r="E28" s="491">
        <v>226100.04254924902</v>
      </c>
      <c r="F28" s="491">
        <v>217856.7732476336</v>
      </c>
      <c r="G28" s="58">
        <f t="shared" si="0"/>
        <v>2342387.328573503</v>
      </c>
      <c r="H28" s="59">
        <v>2</v>
      </c>
      <c r="I28" s="60" t="s">
        <v>12</v>
      </c>
      <c r="J28" s="61">
        <f t="shared" si="1"/>
        <v>1171193.6642867515</v>
      </c>
    </row>
    <row r="29" spans="1:10" s="25" customFormat="1" ht="21">
      <c r="A29" s="49" t="s">
        <v>160</v>
      </c>
      <c r="B29" s="62"/>
      <c r="C29" s="490"/>
      <c r="D29" s="490"/>
      <c r="E29" s="491"/>
      <c r="F29" s="491"/>
      <c r="G29" s="58"/>
      <c r="H29" s="59"/>
      <c r="I29" s="60"/>
      <c r="J29" s="61"/>
    </row>
    <row r="30" spans="1:10" s="25" customFormat="1" ht="21">
      <c r="A30" s="56">
        <v>22</v>
      </c>
      <c r="B30" s="57" t="s">
        <v>265</v>
      </c>
      <c r="C30" s="490">
        <v>28696448.62095458</v>
      </c>
      <c r="D30" s="490">
        <v>0</v>
      </c>
      <c r="E30" s="491">
        <v>2222051.7773729456</v>
      </c>
      <c r="F30" s="491">
        <v>3424584.742548072</v>
      </c>
      <c r="G30" s="58">
        <f>SUM(C30:F30)</f>
        <v>34343085.1408756</v>
      </c>
      <c r="H30" s="59">
        <v>24</v>
      </c>
      <c r="I30" s="60" t="s">
        <v>51</v>
      </c>
      <c r="J30" s="61">
        <f>G30/H30</f>
        <v>1430961.8808698168</v>
      </c>
    </row>
    <row r="31" spans="1:10" s="25" customFormat="1" ht="21">
      <c r="A31" s="56">
        <v>23</v>
      </c>
      <c r="B31" s="57" t="s">
        <v>266</v>
      </c>
      <c r="C31" s="490">
        <v>16117757.20403409</v>
      </c>
      <c r="D31" s="490">
        <v>0</v>
      </c>
      <c r="E31" s="491">
        <v>1248046.1089647606</v>
      </c>
      <c r="F31" s="491">
        <v>1923465.3783856726</v>
      </c>
      <c r="G31" s="58">
        <f aca="true" t="shared" si="2" ref="G31:G45">SUM(C31:F31)</f>
        <v>19289268.691384524</v>
      </c>
      <c r="H31" s="59">
        <v>15</v>
      </c>
      <c r="I31" s="60" t="s">
        <v>12</v>
      </c>
      <c r="J31" s="61">
        <f aca="true" t="shared" si="3" ref="J31:J45">G31/H31</f>
        <v>1285951.2460923016</v>
      </c>
    </row>
    <row r="32" spans="1:10" s="25" customFormat="1" ht="42">
      <c r="A32" s="56">
        <v>24</v>
      </c>
      <c r="B32" s="57" t="s">
        <v>148</v>
      </c>
      <c r="C32" s="490">
        <v>13165045.51182689</v>
      </c>
      <c r="D32" s="490">
        <v>0</v>
      </c>
      <c r="E32" s="491">
        <v>1019408.8183228837</v>
      </c>
      <c r="F32" s="491">
        <v>1571093.851726019</v>
      </c>
      <c r="G32" s="58">
        <f t="shared" si="2"/>
        <v>15755548.181875793</v>
      </c>
      <c r="H32" s="59">
        <v>11</v>
      </c>
      <c r="I32" s="60" t="s">
        <v>12</v>
      </c>
      <c r="J32" s="61">
        <f t="shared" si="3"/>
        <v>1432322.5619887086</v>
      </c>
    </row>
    <row r="33" spans="1:10" s="25" customFormat="1" ht="21">
      <c r="A33" s="56">
        <v>25</v>
      </c>
      <c r="B33" s="57" t="s">
        <v>228</v>
      </c>
      <c r="C33" s="490">
        <v>1074982.5073283887</v>
      </c>
      <c r="D33" s="490">
        <v>0</v>
      </c>
      <c r="E33" s="491">
        <v>83239.1081769481</v>
      </c>
      <c r="F33" s="491">
        <v>128286.56053330167</v>
      </c>
      <c r="G33" s="58">
        <f t="shared" si="2"/>
        <v>1286508.1760386385</v>
      </c>
      <c r="H33" s="59">
        <v>1</v>
      </c>
      <c r="I33" s="60" t="s">
        <v>12</v>
      </c>
      <c r="J33" s="61">
        <f t="shared" si="3"/>
        <v>1286508.1760386385</v>
      </c>
    </row>
    <row r="34" spans="1:10" s="25" customFormat="1" ht="21">
      <c r="A34" s="56">
        <v>26</v>
      </c>
      <c r="B34" s="57" t="s">
        <v>229</v>
      </c>
      <c r="C34" s="490">
        <v>1074982.5073283887</v>
      </c>
      <c r="D34" s="490">
        <v>0</v>
      </c>
      <c r="E34" s="491">
        <v>83239.1081769481</v>
      </c>
      <c r="F34" s="491">
        <v>128286.56053330167</v>
      </c>
      <c r="G34" s="58">
        <f t="shared" si="2"/>
        <v>1286508.1760386385</v>
      </c>
      <c r="H34" s="59">
        <v>1</v>
      </c>
      <c r="I34" s="60" t="s">
        <v>12</v>
      </c>
      <c r="J34" s="61">
        <f t="shared" si="3"/>
        <v>1286508.1760386385</v>
      </c>
    </row>
    <row r="35" spans="1:10" s="25" customFormat="1" ht="42">
      <c r="A35" s="56">
        <v>27</v>
      </c>
      <c r="B35" s="57" t="s">
        <v>230</v>
      </c>
      <c r="C35" s="490">
        <v>1074982.5073283887</v>
      </c>
      <c r="D35" s="490">
        <v>0</v>
      </c>
      <c r="E35" s="491">
        <v>83239.1081769481</v>
      </c>
      <c r="F35" s="491">
        <v>128286.56053330167</v>
      </c>
      <c r="G35" s="58">
        <f t="shared" si="2"/>
        <v>1286508.1760386385</v>
      </c>
      <c r="H35" s="59">
        <v>1</v>
      </c>
      <c r="I35" s="60" t="s">
        <v>12</v>
      </c>
      <c r="J35" s="61">
        <f t="shared" si="3"/>
        <v>1286508.1760386385</v>
      </c>
    </row>
    <row r="36" spans="1:10" s="25" customFormat="1" ht="21">
      <c r="A36" s="56">
        <v>28</v>
      </c>
      <c r="B36" s="57" t="s">
        <v>231</v>
      </c>
      <c r="C36" s="490">
        <v>1074982.5073283887</v>
      </c>
      <c r="D36" s="490">
        <v>0</v>
      </c>
      <c r="E36" s="491">
        <v>83239.1081769481</v>
      </c>
      <c r="F36" s="491">
        <v>128286.56053330167</v>
      </c>
      <c r="G36" s="58">
        <f t="shared" si="2"/>
        <v>1286508.1760386385</v>
      </c>
      <c r="H36" s="59">
        <v>1</v>
      </c>
      <c r="I36" s="60" t="s">
        <v>12</v>
      </c>
      <c r="J36" s="61">
        <f t="shared" si="3"/>
        <v>1286508.1760386385</v>
      </c>
    </row>
    <row r="37" spans="1:10" s="25" customFormat="1" ht="21">
      <c r="A37" s="56">
        <v>29</v>
      </c>
      <c r="B37" s="57" t="s">
        <v>232</v>
      </c>
      <c r="C37" s="490">
        <v>1074982.5073283887</v>
      </c>
      <c r="D37" s="490">
        <v>0</v>
      </c>
      <c r="E37" s="491">
        <v>83239.1081769481</v>
      </c>
      <c r="F37" s="491">
        <v>128286.56053330167</v>
      </c>
      <c r="G37" s="58">
        <f t="shared" si="2"/>
        <v>1286508.1760386385</v>
      </c>
      <c r="H37" s="59">
        <v>1</v>
      </c>
      <c r="I37" s="60" t="s">
        <v>12</v>
      </c>
      <c r="J37" s="61">
        <f t="shared" si="3"/>
        <v>1286508.1760386385</v>
      </c>
    </row>
    <row r="38" spans="1:10" s="25" customFormat="1" ht="21">
      <c r="A38" s="56">
        <v>30</v>
      </c>
      <c r="B38" s="57" t="s">
        <v>233</v>
      </c>
      <c r="C38" s="490">
        <v>1074982.5073283887</v>
      </c>
      <c r="D38" s="490">
        <v>0</v>
      </c>
      <c r="E38" s="491">
        <v>83239.1081769481</v>
      </c>
      <c r="F38" s="491">
        <v>128286.56053330167</v>
      </c>
      <c r="G38" s="58">
        <f t="shared" si="2"/>
        <v>1286508.1760386385</v>
      </c>
      <c r="H38" s="59">
        <v>1</v>
      </c>
      <c r="I38" s="60" t="s">
        <v>12</v>
      </c>
      <c r="J38" s="61">
        <f t="shared" si="3"/>
        <v>1286508.1760386385</v>
      </c>
    </row>
    <row r="39" spans="1:10" s="25" customFormat="1" ht="42">
      <c r="A39" s="56">
        <v>31</v>
      </c>
      <c r="B39" s="57" t="s">
        <v>234</v>
      </c>
      <c r="C39" s="490">
        <v>1074982.5073283887</v>
      </c>
      <c r="D39" s="490">
        <v>0</v>
      </c>
      <c r="E39" s="491">
        <v>83239.1081769481</v>
      </c>
      <c r="F39" s="491">
        <v>128286.56053330167</v>
      </c>
      <c r="G39" s="58">
        <f t="shared" si="2"/>
        <v>1286508.1760386385</v>
      </c>
      <c r="H39" s="59">
        <v>1</v>
      </c>
      <c r="I39" s="60" t="s">
        <v>12</v>
      </c>
      <c r="J39" s="61">
        <f t="shared" si="3"/>
        <v>1286508.1760386385</v>
      </c>
    </row>
    <row r="40" spans="1:10" s="25" customFormat="1" ht="21">
      <c r="A40" s="56">
        <v>32</v>
      </c>
      <c r="B40" s="57" t="s">
        <v>235</v>
      </c>
      <c r="C40" s="490">
        <v>1074982.5073283887</v>
      </c>
      <c r="D40" s="490">
        <v>0</v>
      </c>
      <c r="E40" s="491">
        <v>83239.1081769481</v>
      </c>
      <c r="F40" s="491">
        <v>128286.56053330167</v>
      </c>
      <c r="G40" s="58">
        <f t="shared" si="2"/>
        <v>1286508.1760386385</v>
      </c>
      <c r="H40" s="59">
        <v>1</v>
      </c>
      <c r="I40" s="60" t="s">
        <v>12</v>
      </c>
      <c r="J40" s="61">
        <f t="shared" si="3"/>
        <v>1286508.1760386385</v>
      </c>
    </row>
    <row r="41" spans="1:10" s="25" customFormat="1" ht="42">
      <c r="A41" s="56">
        <v>33</v>
      </c>
      <c r="B41" s="57" t="s">
        <v>236</v>
      </c>
      <c r="C41" s="490">
        <v>1074982.5073283887</v>
      </c>
      <c r="D41" s="490">
        <v>0</v>
      </c>
      <c r="E41" s="491">
        <v>83239.1081769481</v>
      </c>
      <c r="F41" s="491">
        <v>128286.56053330167</v>
      </c>
      <c r="G41" s="58">
        <f t="shared" si="2"/>
        <v>1286508.1760386385</v>
      </c>
      <c r="H41" s="59">
        <v>1</v>
      </c>
      <c r="I41" s="60" t="s">
        <v>12</v>
      </c>
      <c r="J41" s="61">
        <f t="shared" si="3"/>
        <v>1286508.1760386385</v>
      </c>
    </row>
    <row r="42" spans="1:10" s="25" customFormat="1" ht="63">
      <c r="A42" s="56">
        <v>34</v>
      </c>
      <c r="B42" s="57" t="s">
        <v>237</v>
      </c>
      <c r="C42" s="490">
        <v>1074982.5073283887</v>
      </c>
      <c r="D42" s="490">
        <v>0</v>
      </c>
      <c r="E42" s="491">
        <v>83239.1081769481</v>
      </c>
      <c r="F42" s="491">
        <v>128286.56053330167</v>
      </c>
      <c r="G42" s="58">
        <f t="shared" si="2"/>
        <v>1286508.1760386385</v>
      </c>
      <c r="H42" s="59">
        <v>1</v>
      </c>
      <c r="I42" s="60" t="s">
        <v>12</v>
      </c>
      <c r="J42" s="61">
        <f t="shared" si="3"/>
        <v>1286508.1760386385</v>
      </c>
    </row>
    <row r="43" spans="1:10" s="25" customFormat="1" ht="42">
      <c r="A43" s="56">
        <v>35</v>
      </c>
      <c r="B43" s="57" t="s">
        <v>238</v>
      </c>
      <c r="C43" s="490">
        <v>1074982.5073283887</v>
      </c>
      <c r="D43" s="490">
        <v>0</v>
      </c>
      <c r="E43" s="491">
        <v>83239.1081769481</v>
      </c>
      <c r="F43" s="491">
        <v>128286.56053330167</v>
      </c>
      <c r="G43" s="58">
        <f t="shared" si="2"/>
        <v>1286508.1760386385</v>
      </c>
      <c r="H43" s="59">
        <v>1</v>
      </c>
      <c r="I43" s="60" t="s">
        <v>12</v>
      </c>
      <c r="J43" s="61">
        <f t="shared" si="3"/>
        <v>1286508.1760386385</v>
      </c>
    </row>
    <row r="44" spans="1:10" s="25" customFormat="1" ht="42">
      <c r="A44" s="56">
        <v>36</v>
      </c>
      <c r="B44" s="57" t="s">
        <v>139</v>
      </c>
      <c r="C44" s="490"/>
      <c r="D44" s="490">
        <v>0</v>
      </c>
      <c r="E44" s="491"/>
      <c r="F44" s="491"/>
      <c r="G44" s="58">
        <f t="shared" si="2"/>
        <v>0</v>
      </c>
      <c r="H44" s="59"/>
      <c r="I44" s="60"/>
      <c r="J44" s="61" t="e">
        <f t="shared" si="3"/>
        <v>#DIV/0!</v>
      </c>
    </row>
    <row r="45" spans="1:10" s="25" customFormat="1" ht="21">
      <c r="A45" s="56">
        <v>37</v>
      </c>
      <c r="B45" s="57" t="s">
        <v>149</v>
      </c>
      <c r="C45" s="490"/>
      <c r="D45" s="490">
        <v>0</v>
      </c>
      <c r="E45" s="491"/>
      <c r="F45" s="491"/>
      <c r="G45" s="58">
        <f t="shared" si="2"/>
        <v>0</v>
      </c>
      <c r="H45" s="59"/>
      <c r="I45" s="60"/>
      <c r="J45" s="61" t="e">
        <f t="shared" si="3"/>
        <v>#DIV/0!</v>
      </c>
    </row>
    <row r="46" spans="1:10" s="25" customFormat="1" ht="21">
      <c r="A46" s="49" t="s">
        <v>58</v>
      </c>
      <c r="B46" s="62"/>
      <c r="C46" s="490"/>
      <c r="D46" s="490"/>
      <c r="E46" s="491"/>
      <c r="F46" s="491"/>
      <c r="G46" s="58"/>
      <c r="H46" s="59"/>
      <c r="I46" s="60"/>
      <c r="J46" s="61"/>
    </row>
    <row r="47" spans="1:10" s="25" customFormat="1" ht="21">
      <c r="A47" s="56">
        <v>38</v>
      </c>
      <c r="B47" s="57" t="s">
        <v>267</v>
      </c>
      <c r="C47" s="490">
        <v>19528128.2805662</v>
      </c>
      <c r="D47" s="490">
        <v>0</v>
      </c>
      <c r="E47" s="491">
        <v>1276810.6982162003</v>
      </c>
      <c r="F47" s="491">
        <v>7960122.437798822</v>
      </c>
      <c r="G47" s="58">
        <f>SUM(C47:F47)</f>
        <v>28765061.41658122</v>
      </c>
      <c r="H47" s="59">
        <v>50</v>
      </c>
      <c r="I47" s="60" t="s">
        <v>51</v>
      </c>
      <c r="J47" s="61">
        <f>G47/H47</f>
        <v>575301.2283316244</v>
      </c>
    </row>
    <row r="48" spans="1:10" s="25" customFormat="1" ht="21">
      <c r="A48" s="56">
        <v>39</v>
      </c>
      <c r="B48" s="57" t="s">
        <v>268</v>
      </c>
      <c r="C48" s="490">
        <v>1639634.0493234168</v>
      </c>
      <c r="D48" s="490">
        <v>0</v>
      </c>
      <c r="E48" s="491">
        <v>107204.45222694882</v>
      </c>
      <c r="F48" s="491">
        <v>668353.2388911494</v>
      </c>
      <c r="G48" s="58">
        <f>SUM(C48:F48)</f>
        <v>2415191.740441515</v>
      </c>
      <c r="H48" s="59">
        <v>10</v>
      </c>
      <c r="I48" s="60" t="s">
        <v>13</v>
      </c>
      <c r="J48" s="61">
        <f>G48/H48</f>
        <v>241519.1740441515</v>
      </c>
    </row>
    <row r="49" spans="1:10" s="25" customFormat="1" ht="21">
      <c r="A49" s="56">
        <v>40</v>
      </c>
      <c r="B49" s="57" t="s">
        <v>269</v>
      </c>
      <c r="C49" s="490">
        <v>503168.1209563925</v>
      </c>
      <c r="D49" s="490">
        <v>0</v>
      </c>
      <c r="E49" s="491">
        <v>32898.720789222396</v>
      </c>
      <c r="F49" s="491">
        <v>205103.1103475485</v>
      </c>
      <c r="G49" s="58">
        <f aca="true" t="shared" si="4" ref="G49:G76">SUM(C49:F49)</f>
        <v>741169.9520931634</v>
      </c>
      <c r="H49" s="59">
        <v>10</v>
      </c>
      <c r="I49" s="60" t="s">
        <v>13</v>
      </c>
      <c r="J49" s="61">
        <f aca="true" t="shared" si="5" ref="J49:J76">G49/H49</f>
        <v>74116.99520931634</v>
      </c>
    </row>
    <row r="50" spans="1:10" s="25" customFormat="1" ht="21">
      <c r="A50" s="56">
        <v>41</v>
      </c>
      <c r="B50" s="57" t="s">
        <v>270</v>
      </c>
      <c r="C50" s="490">
        <v>8545182.743828388</v>
      </c>
      <c r="D50" s="490">
        <v>0</v>
      </c>
      <c r="E50" s="491">
        <v>558711.0340928285</v>
      </c>
      <c r="F50" s="491">
        <v>3483216.615385091</v>
      </c>
      <c r="G50" s="58">
        <f t="shared" si="4"/>
        <v>12587110.393306307</v>
      </c>
      <c r="H50" s="59">
        <v>211</v>
      </c>
      <c r="I50" s="60" t="s">
        <v>51</v>
      </c>
      <c r="J50" s="61">
        <f t="shared" si="5"/>
        <v>59654.551627044115</v>
      </c>
    </row>
    <row r="51" spans="1:10" s="25" customFormat="1" ht="21">
      <c r="A51" s="56">
        <v>42</v>
      </c>
      <c r="B51" s="57" t="s">
        <v>271</v>
      </c>
      <c r="C51" s="490">
        <v>7721028.062951541</v>
      </c>
      <c r="D51" s="490">
        <v>0</v>
      </c>
      <c r="E51" s="491">
        <v>504825.1983173782</v>
      </c>
      <c r="F51" s="491">
        <v>3147271.8656778997</v>
      </c>
      <c r="G51" s="58">
        <f t="shared" si="4"/>
        <v>11373125.126946818</v>
      </c>
      <c r="H51" s="59">
        <v>6</v>
      </c>
      <c r="I51" s="60" t="s">
        <v>13</v>
      </c>
      <c r="J51" s="61">
        <f t="shared" si="5"/>
        <v>1895520.8544911363</v>
      </c>
    </row>
    <row r="52" spans="1:10" s="25" customFormat="1" ht="21">
      <c r="A52" s="56">
        <v>43</v>
      </c>
      <c r="B52" s="57" t="s">
        <v>272</v>
      </c>
      <c r="C52" s="490">
        <v>7677651.500800126</v>
      </c>
      <c r="D52" s="490">
        <v>0</v>
      </c>
      <c r="E52" s="491">
        <v>501989.10169761756</v>
      </c>
      <c r="F52" s="491">
        <v>3129590.563061732</v>
      </c>
      <c r="G52" s="58">
        <f t="shared" si="4"/>
        <v>11309231.165559474</v>
      </c>
      <c r="H52" s="59">
        <v>77</v>
      </c>
      <c r="I52" s="60" t="s">
        <v>282</v>
      </c>
      <c r="J52" s="61">
        <f t="shared" si="5"/>
        <v>146873.1320202529</v>
      </c>
    </row>
    <row r="53" spans="1:10" s="25" customFormat="1" ht="21">
      <c r="A53" s="56">
        <v>44</v>
      </c>
      <c r="B53" s="57" t="s">
        <v>273</v>
      </c>
      <c r="C53" s="490">
        <v>5786433.390998513</v>
      </c>
      <c r="D53" s="490">
        <v>0</v>
      </c>
      <c r="E53" s="491">
        <v>378335.2890760575</v>
      </c>
      <c r="F53" s="491">
        <v>2358685.7689968077</v>
      </c>
      <c r="G53" s="58">
        <f t="shared" si="4"/>
        <v>8523454.449071378</v>
      </c>
      <c r="H53" s="59">
        <v>77</v>
      </c>
      <c r="I53" s="60" t="s">
        <v>282</v>
      </c>
      <c r="J53" s="61">
        <f t="shared" si="5"/>
        <v>110694.21362430361</v>
      </c>
    </row>
    <row r="54" spans="1:10" s="25" customFormat="1" ht="21">
      <c r="A54" s="56">
        <v>45</v>
      </c>
      <c r="B54" s="57" t="s">
        <v>274</v>
      </c>
      <c r="C54" s="490">
        <v>5205187.458169577</v>
      </c>
      <c r="D54" s="490">
        <v>0</v>
      </c>
      <c r="E54" s="491">
        <v>340331.5943712661</v>
      </c>
      <c r="F54" s="491">
        <v>2121756.3139401567</v>
      </c>
      <c r="G54" s="58">
        <f t="shared" si="4"/>
        <v>7667275.366480999</v>
      </c>
      <c r="H54" s="59">
        <v>15</v>
      </c>
      <c r="I54" s="60" t="s">
        <v>281</v>
      </c>
      <c r="J54" s="61">
        <f t="shared" si="5"/>
        <v>511151.6910987332</v>
      </c>
    </row>
    <row r="55" spans="1:10" s="25" customFormat="1" ht="21">
      <c r="A55" s="56">
        <v>46</v>
      </c>
      <c r="B55" s="57" t="s">
        <v>66</v>
      </c>
      <c r="C55" s="490">
        <v>1127790.6159367417</v>
      </c>
      <c r="D55" s="490">
        <v>0</v>
      </c>
      <c r="E55" s="491">
        <v>73738.51211377433</v>
      </c>
      <c r="F55" s="491">
        <v>459713.86802036734</v>
      </c>
      <c r="G55" s="58">
        <f t="shared" si="4"/>
        <v>1661242.9960708835</v>
      </c>
      <c r="H55" s="59">
        <v>1</v>
      </c>
      <c r="I55" s="60" t="s">
        <v>14</v>
      </c>
      <c r="J55" s="61">
        <f t="shared" si="5"/>
        <v>1661242.9960708835</v>
      </c>
    </row>
    <row r="56" spans="1:10" s="25" customFormat="1" ht="21">
      <c r="A56" s="56">
        <v>47</v>
      </c>
      <c r="B56" s="57" t="s">
        <v>239</v>
      </c>
      <c r="C56" s="490">
        <v>3470124.9721130515</v>
      </c>
      <c r="D56" s="490">
        <v>0</v>
      </c>
      <c r="E56" s="491">
        <v>226887.72958084408</v>
      </c>
      <c r="F56" s="491">
        <v>1414504.2092934381</v>
      </c>
      <c r="G56" s="58">
        <f t="shared" si="4"/>
        <v>5111516.910987334</v>
      </c>
      <c r="H56" s="59">
        <v>1</v>
      </c>
      <c r="I56" s="60" t="s">
        <v>75</v>
      </c>
      <c r="J56" s="61">
        <f t="shared" si="5"/>
        <v>5111516.910987334</v>
      </c>
    </row>
    <row r="57" spans="1:10" s="25" customFormat="1" ht="21">
      <c r="A57" s="56">
        <v>48</v>
      </c>
      <c r="B57" s="57" t="s">
        <v>151</v>
      </c>
      <c r="C57" s="490">
        <v>824154.6808768498</v>
      </c>
      <c r="D57" s="490">
        <v>0</v>
      </c>
      <c r="E57" s="491">
        <v>53885.83577545047</v>
      </c>
      <c r="F57" s="491">
        <v>335944.7497071915</v>
      </c>
      <c r="G57" s="58">
        <f t="shared" si="4"/>
        <v>1213985.2663594917</v>
      </c>
      <c r="H57" s="59">
        <v>8</v>
      </c>
      <c r="I57" s="60" t="s">
        <v>51</v>
      </c>
      <c r="J57" s="61">
        <f t="shared" si="5"/>
        <v>151748.15829493647</v>
      </c>
    </row>
    <row r="58" spans="1:10" s="25" customFormat="1" ht="21">
      <c r="A58" s="56">
        <v>49</v>
      </c>
      <c r="B58" s="57" t="s">
        <v>154</v>
      </c>
      <c r="C58" s="490">
        <v>1821815.610359352</v>
      </c>
      <c r="D58" s="490">
        <v>0</v>
      </c>
      <c r="E58" s="491">
        <v>119116.05802994316</v>
      </c>
      <c r="F58" s="491">
        <v>742614.709879055</v>
      </c>
      <c r="G58" s="58">
        <f t="shared" si="4"/>
        <v>2683546.3782683504</v>
      </c>
      <c r="H58" s="59">
        <v>1010</v>
      </c>
      <c r="I58" s="60" t="s">
        <v>136</v>
      </c>
      <c r="J58" s="61">
        <f t="shared" si="5"/>
        <v>2656.9766121468815</v>
      </c>
    </row>
    <row r="59" spans="1:10" s="25" customFormat="1" ht="21">
      <c r="A59" s="56">
        <v>50</v>
      </c>
      <c r="B59" s="57" t="s">
        <v>152</v>
      </c>
      <c r="C59" s="490">
        <v>1648309.3617536996</v>
      </c>
      <c r="D59" s="490">
        <v>0</v>
      </c>
      <c r="E59" s="491">
        <v>107771.67155090094</v>
      </c>
      <c r="F59" s="491">
        <v>671889.499414383</v>
      </c>
      <c r="G59" s="58">
        <f t="shared" si="4"/>
        <v>2427970.5327189835</v>
      </c>
      <c r="H59" s="59">
        <v>77</v>
      </c>
      <c r="I59" s="60" t="s">
        <v>282</v>
      </c>
      <c r="J59" s="61">
        <f t="shared" si="5"/>
        <v>31532.08484050628</v>
      </c>
    </row>
    <row r="60" spans="1:10" s="25" customFormat="1" ht="42">
      <c r="A60" s="56">
        <v>51</v>
      </c>
      <c r="B60" s="57" t="s">
        <v>240</v>
      </c>
      <c r="C60" s="490">
        <v>1735062.4860565257</v>
      </c>
      <c r="D60" s="490">
        <v>0</v>
      </c>
      <c r="E60" s="491">
        <v>113443.86479042204</v>
      </c>
      <c r="F60" s="491">
        <v>707252.1046467191</v>
      </c>
      <c r="G60" s="58">
        <f t="shared" si="4"/>
        <v>2555758.455493667</v>
      </c>
      <c r="H60" s="59">
        <v>1</v>
      </c>
      <c r="I60" s="60" t="s">
        <v>14</v>
      </c>
      <c r="J60" s="61">
        <f t="shared" si="5"/>
        <v>2555758.455493667</v>
      </c>
    </row>
    <row r="61" spans="1:10" s="25" customFormat="1" ht="21">
      <c r="A61" s="56">
        <v>52</v>
      </c>
      <c r="B61" s="57" t="s">
        <v>241</v>
      </c>
      <c r="C61" s="490">
        <v>1735062.4860565257</v>
      </c>
      <c r="D61" s="490">
        <v>0</v>
      </c>
      <c r="E61" s="491">
        <v>113443.86479042204</v>
      </c>
      <c r="F61" s="491">
        <v>707252.1046467191</v>
      </c>
      <c r="G61" s="58">
        <f t="shared" si="4"/>
        <v>2555758.455493667</v>
      </c>
      <c r="H61" s="59">
        <v>2</v>
      </c>
      <c r="I61" s="60" t="s">
        <v>51</v>
      </c>
      <c r="J61" s="61">
        <f t="shared" si="5"/>
        <v>1277879.2277468336</v>
      </c>
    </row>
    <row r="62" spans="1:10" s="25" customFormat="1" ht="42">
      <c r="A62" s="56">
        <v>53</v>
      </c>
      <c r="B62" s="57" t="s">
        <v>139</v>
      </c>
      <c r="C62" s="490">
        <v>1735062.4860565257</v>
      </c>
      <c r="D62" s="490">
        <v>0</v>
      </c>
      <c r="E62" s="491">
        <v>113443.86479042204</v>
      </c>
      <c r="F62" s="491">
        <v>707252.1046467191</v>
      </c>
      <c r="G62" s="58">
        <f t="shared" si="4"/>
        <v>2555758.455493667</v>
      </c>
      <c r="H62" s="59">
        <v>1</v>
      </c>
      <c r="I62" s="60" t="s">
        <v>51</v>
      </c>
      <c r="J62" s="61">
        <f t="shared" si="5"/>
        <v>2555758.455493667</v>
      </c>
    </row>
    <row r="63" spans="1:10" s="25" customFormat="1" ht="42">
      <c r="A63" s="56">
        <v>54</v>
      </c>
      <c r="B63" s="57" t="s">
        <v>153</v>
      </c>
      <c r="C63" s="490">
        <v>4337656.215141315</v>
      </c>
      <c r="D63" s="490">
        <v>0</v>
      </c>
      <c r="E63" s="491">
        <v>283609.6619760551</v>
      </c>
      <c r="F63" s="491">
        <v>1768130.2616167977</v>
      </c>
      <c r="G63" s="58">
        <f t="shared" si="4"/>
        <v>6389396.138734167</v>
      </c>
      <c r="H63" s="59">
        <v>76</v>
      </c>
      <c r="I63" s="60" t="s">
        <v>282</v>
      </c>
      <c r="J63" s="61">
        <f t="shared" si="5"/>
        <v>84071.00182544957</v>
      </c>
    </row>
    <row r="64" spans="1:10" s="25" customFormat="1" ht="21">
      <c r="A64" s="49" t="s">
        <v>67</v>
      </c>
      <c r="B64" s="62"/>
      <c r="C64" s="490"/>
      <c r="D64" s="490"/>
      <c r="E64" s="491"/>
      <c r="F64" s="491"/>
      <c r="G64" s="58"/>
      <c r="H64" s="59"/>
      <c r="I64" s="60"/>
      <c r="J64" s="61"/>
    </row>
    <row r="65" spans="1:10" s="25" customFormat="1" ht="21">
      <c r="A65" s="56">
        <v>55</v>
      </c>
      <c r="B65" s="57" t="s">
        <v>275</v>
      </c>
      <c r="C65" s="490">
        <v>21774109.406798363</v>
      </c>
      <c r="D65" s="490">
        <v>0</v>
      </c>
      <c r="E65" s="491">
        <v>1591599.7195640765</v>
      </c>
      <c r="F65" s="491">
        <v>3064373.083851372</v>
      </c>
      <c r="G65" s="58">
        <f t="shared" si="4"/>
        <v>26430082.21021381</v>
      </c>
      <c r="H65" s="59">
        <v>29</v>
      </c>
      <c r="I65" s="60" t="s">
        <v>12</v>
      </c>
      <c r="J65" s="61">
        <f t="shared" si="5"/>
        <v>911382.1451797866</v>
      </c>
    </row>
    <row r="66" spans="1:10" s="25" customFormat="1" ht="21">
      <c r="A66" s="56">
        <v>56</v>
      </c>
      <c r="B66" s="57" t="s">
        <v>276</v>
      </c>
      <c r="C66" s="490">
        <v>10621516.78380408</v>
      </c>
      <c r="D66" s="490">
        <v>0</v>
      </c>
      <c r="E66" s="491">
        <v>776390.1071044276</v>
      </c>
      <c r="F66" s="491">
        <v>1494816.138464084</v>
      </c>
      <c r="G66" s="58">
        <f t="shared" si="4"/>
        <v>12892723.029372592</v>
      </c>
      <c r="H66" s="59">
        <v>5</v>
      </c>
      <c r="I66" s="60" t="s">
        <v>12</v>
      </c>
      <c r="J66" s="61">
        <f t="shared" si="5"/>
        <v>2578544.6058745184</v>
      </c>
    </row>
    <row r="67" spans="1:10" s="25" customFormat="1" ht="21">
      <c r="A67" s="56">
        <v>57</v>
      </c>
      <c r="B67" s="57" t="s">
        <v>277</v>
      </c>
      <c r="C67" s="490">
        <v>4248606.713521632</v>
      </c>
      <c r="D67" s="490">
        <v>0</v>
      </c>
      <c r="E67" s="491">
        <v>310556.04284177104</v>
      </c>
      <c r="F67" s="491">
        <v>597926.4553856335</v>
      </c>
      <c r="G67" s="58">
        <f t="shared" si="4"/>
        <v>5157089.211749037</v>
      </c>
      <c r="H67" s="59">
        <v>3</v>
      </c>
      <c r="I67" s="60" t="s">
        <v>12</v>
      </c>
      <c r="J67" s="61">
        <f t="shared" si="5"/>
        <v>1719029.737249679</v>
      </c>
    </row>
    <row r="68" spans="1:10" s="25" customFormat="1" ht="21">
      <c r="A68" s="56">
        <v>58</v>
      </c>
      <c r="B68" s="57" t="s">
        <v>278</v>
      </c>
      <c r="C68" s="490">
        <v>0</v>
      </c>
      <c r="D68" s="490">
        <v>0</v>
      </c>
      <c r="E68" s="491">
        <v>0</v>
      </c>
      <c r="F68" s="491">
        <v>0</v>
      </c>
      <c r="G68" s="58">
        <f t="shared" si="4"/>
        <v>0</v>
      </c>
      <c r="H68" s="59"/>
      <c r="I68" s="60"/>
      <c r="J68" s="61" t="e">
        <f t="shared" si="5"/>
        <v>#DIV/0!</v>
      </c>
    </row>
    <row r="69" spans="1:10" s="25" customFormat="1" ht="42">
      <c r="A69" s="56">
        <v>59</v>
      </c>
      <c r="B69" s="57" t="s">
        <v>156</v>
      </c>
      <c r="C69" s="490">
        <v>3186455.035141224</v>
      </c>
      <c r="D69" s="490">
        <v>0</v>
      </c>
      <c r="E69" s="491">
        <v>232917.0321313283</v>
      </c>
      <c r="F69" s="491">
        <v>448444.8415392251</v>
      </c>
      <c r="G69" s="58">
        <f t="shared" si="4"/>
        <v>3867816.9088117774</v>
      </c>
      <c r="H69" s="59">
        <v>1</v>
      </c>
      <c r="I69" s="60" t="s">
        <v>12</v>
      </c>
      <c r="J69" s="61">
        <f t="shared" si="5"/>
        <v>3867816.9088117774</v>
      </c>
    </row>
    <row r="70" spans="1:10" s="25" customFormat="1" ht="21">
      <c r="A70" s="56">
        <v>60</v>
      </c>
      <c r="B70" s="57" t="s">
        <v>149</v>
      </c>
      <c r="C70" s="490">
        <v>2655379.19595102</v>
      </c>
      <c r="D70" s="490">
        <v>0</v>
      </c>
      <c r="E70" s="491">
        <v>194097.5267761069</v>
      </c>
      <c r="F70" s="491">
        <v>373704.034616021</v>
      </c>
      <c r="G70" s="58">
        <f t="shared" si="4"/>
        <v>3223180.757343148</v>
      </c>
      <c r="H70" s="59">
        <v>1</v>
      </c>
      <c r="I70" s="60" t="s">
        <v>12</v>
      </c>
      <c r="J70" s="61">
        <f t="shared" si="5"/>
        <v>3223180.757343148</v>
      </c>
    </row>
    <row r="71" spans="1:10" s="25" customFormat="1" ht="21">
      <c r="A71" s="56">
        <v>61</v>
      </c>
      <c r="B71" s="57" t="s">
        <v>157</v>
      </c>
      <c r="C71" s="490">
        <v>4248606.713521632</v>
      </c>
      <c r="D71" s="490">
        <v>0</v>
      </c>
      <c r="E71" s="491">
        <v>310556.04284177104</v>
      </c>
      <c r="F71" s="491">
        <v>597926.4553856335</v>
      </c>
      <c r="G71" s="58">
        <f t="shared" si="4"/>
        <v>5157089.211749037</v>
      </c>
      <c r="H71" s="59">
        <v>12</v>
      </c>
      <c r="I71" s="60" t="s">
        <v>12</v>
      </c>
      <c r="J71" s="61">
        <f t="shared" si="5"/>
        <v>429757.43431241973</v>
      </c>
    </row>
    <row r="72" spans="1:10" s="25" customFormat="1" ht="42">
      <c r="A72" s="56">
        <v>62</v>
      </c>
      <c r="B72" s="57" t="s">
        <v>142</v>
      </c>
      <c r="C72" s="490">
        <v>4248606.713521632</v>
      </c>
      <c r="D72" s="490">
        <v>0</v>
      </c>
      <c r="E72" s="491">
        <v>310556.04284177104</v>
      </c>
      <c r="F72" s="491">
        <v>597926.4553856335</v>
      </c>
      <c r="G72" s="58">
        <f t="shared" si="4"/>
        <v>5157089.211749037</v>
      </c>
      <c r="H72" s="59">
        <v>1</v>
      </c>
      <c r="I72" s="60" t="s">
        <v>12</v>
      </c>
      <c r="J72" s="61">
        <f t="shared" si="5"/>
        <v>5157089.211749037</v>
      </c>
    </row>
    <row r="73" spans="1:10" s="25" customFormat="1" ht="21">
      <c r="A73" s="56">
        <v>63</v>
      </c>
      <c r="B73" s="57" t="s">
        <v>242</v>
      </c>
      <c r="C73" s="490">
        <v>531075.839190204</v>
      </c>
      <c r="D73" s="490">
        <v>0</v>
      </c>
      <c r="E73" s="491">
        <v>38819.50535522138</v>
      </c>
      <c r="F73" s="491">
        <v>74740.80692320419</v>
      </c>
      <c r="G73" s="58">
        <f t="shared" si="4"/>
        <v>644636.1514686296</v>
      </c>
      <c r="H73" s="59">
        <v>1</v>
      </c>
      <c r="I73" s="60" t="s">
        <v>12</v>
      </c>
      <c r="J73" s="61">
        <f t="shared" si="5"/>
        <v>644636.1514686296</v>
      </c>
    </row>
    <row r="74" spans="1:10" s="25" customFormat="1" ht="22.5" customHeight="1">
      <c r="A74" s="56">
        <v>64</v>
      </c>
      <c r="B74" s="57" t="s">
        <v>243</v>
      </c>
      <c r="C74" s="490">
        <v>531075.839190204</v>
      </c>
      <c r="D74" s="490">
        <v>0</v>
      </c>
      <c r="E74" s="491">
        <v>38819.50535522138</v>
      </c>
      <c r="F74" s="491">
        <v>74740.80692320419</v>
      </c>
      <c r="G74" s="58">
        <f t="shared" si="4"/>
        <v>644636.1514686296</v>
      </c>
      <c r="H74" s="59">
        <v>1</v>
      </c>
      <c r="I74" s="60" t="s">
        <v>12</v>
      </c>
      <c r="J74" s="61">
        <f t="shared" si="5"/>
        <v>644636.1514686296</v>
      </c>
    </row>
    <row r="75" spans="1:10" s="25" customFormat="1" ht="42">
      <c r="A75" s="56">
        <v>65</v>
      </c>
      <c r="B75" s="57" t="s">
        <v>139</v>
      </c>
      <c r="C75" s="490">
        <v>531075.839190204</v>
      </c>
      <c r="D75" s="490">
        <v>0</v>
      </c>
      <c r="E75" s="491">
        <v>38819.50535522138</v>
      </c>
      <c r="F75" s="491">
        <v>74740.80692320419</v>
      </c>
      <c r="G75" s="58">
        <f t="shared" si="4"/>
        <v>644636.1514686296</v>
      </c>
      <c r="H75" s="59">
        <v>1</v>
      </c>
      <c r="I75" s="60" t="s">
        <v>12</v>
      </c>
      <c r="J75" s="61">
        <f t="shared" si="5"/>
        <v>644636.1514686296</v>
      </c>
    </row>
    <row r="76" spans="1:10" s="25" customFormat="1" ht="21">
      <c r="A76" s="56">
        <v>66</v>
      </c>
      <c r="B76" s="57" t="s">
        <v>154</v>
      </c>
      <c r="C76" s="490">
        <v>531075.839190204</v>
      </c>
      <c r="D76" s="490">
        <v>0</v>
      </c>
      <c r="E76" s="491">
        <v>38819.50535522138</v>
      </c>
      <c r="F76" s="491">
        <v>74740.80692320419</v>
      </c>
      <c r="G76" s="58">
        <f t="shared" si="4"/>
        <v>644636.1514686296</v>
      </c>
      <c r="H76" s="59">
        <v>1</v>
      </c>
      <c r="I76" s="60" t="s">
        <v>12</v>
      </c>
      <c r="J76" s="61">
        <f t="shared" si="5"/>
        <v>644636.1514686296</v>
      </c>
    </row>
    <row r="77" spans="1:10" s="25" customFormat="1" ht="21">
      <c r="A77" s="49" t="s">
        <v>158</v>
      </c>
      <c r="B77" s="62"/>
      <c r="C77" s="490"/>
      <c r="D77" s="490"/>
      <c r="E77" s="491"/>
      <c r="F77" s="491"/>
      <c r="G77" s="58"/>
      <c r="H77" s="59"/>
      <c r="I77" s="60"/>
      <c r="J77" s="61"/>
    </row>
    <row r="78" spans="1:10" s="25" customFormat="1" ht="21">
      <c r="A78" s="56">
        <v>67</v>
      </c>
      <c r="B78" s="57" t="s">
        <v>71</v>
      </c>
      <c r="C78" s="489">
        <v>0</v>
      </c>
      <c r="D78" s="490">
        <v>0</v>
      </c>
      <c r="E78" s="491">
        <v>0</v>
      </c>
      <c r="F78" s="491">
        <v>0</v>
      </c>
      <c r="G78" s="58">
        <f>SUM(C78:F78)</f>
        <v>0</v>
      </c>
      <c r="H78" s="59"/>
      <c r="I78" s="60"/>
      <c r="J78" s="61" t="e">
        <f>G78/H78</f>
        <v>#DIV/0!</v>
      </c>
    </row>
    <row r="79" spans="1:10" s="25" customFormat="1" ht="21">
      <c r="A79" s="56">
        <v>68</v>
      </c>
      <c r="B79" s="57" t="s">
        <v>72</v>
      </c>
      <c r="C79" s="489">
        <v>4520752.776534512</v>
      </c>
      <c r="D79" s="490">
        <v>0</v>
      </c>
      <c r="E79" s="491">
        <v>299901.785065013</v>
      </c>
      <c r="F79" s="491">
        <v>543281.5691657811</v>
      </c>
      <c r="G79" s="58">
        <f>SUM(C79:F79)</f>
        <v>5363936.130765306</v>
      </c>
      <c r="H79" s="59">
        <v>12</v>
      </c>
      <c r="I79" s="60" t="s">
        <v>12</v>
      </c>
      <c r="J79" s="61">
        <f>G79/H79</f>
        <v>446994.6775637755</v>
      </c>
    </row>
    <row r="80" spans="1:10" s="25" customFormat="1" ht="21">
      <c r="A80" s="56">
        <v>69</v>
      </c>
      <c r="B80" s="57" t="s">
        <v>73</v>
      </c>
      <c r="C80" s="489">
        <v>58769786.09494865</v>
      </c>
      <c r="D80" s="490">
        <v>0</v>
      </c>
      <c r="E80" s="491">
        <v>3898723.205845168</v>
      </c>
      <c r="F80" s="491">
        <v>7062660.399155155</v>
      </c>
      <c r="G80" s="58">
        <f>SUM(C80:F80)</f>
        <v>69731169.69994897</v>
      </c>
      <c r="H80" s="59">
        <v>5</v>
      </c>
      <c r="I80" s="60" t="s">
        <v>14</v>
      </c>
      <c r="J80" s="61">
        <f>G80/H80</f>
        <v>13946233.939989794</v>
      </c>
    </row>
    <row r="81" spans="1:10" s="25" customFormat="1" ht="42">
      <c r="A81" s="56">
        <v>70</v>
      </c>
      <c r="B81" s="57" t="s">
        <v>74</v>
      </c>
      <c r="C81" s="489">
        <v>9154524.372482385</v>
      </c>
      <c r="D81" s="490">
        <v>0</v>
      </c>
      <c r="E81" s="491">
        <v>607301.1147566512</v>
      </c>
      <c r="F81" s="491">
        <v>1100145.1775607069</v>
      </c>
      <c r="G81" s="58">
        <f>SUM(C81:F81)</f>
        <v>10861970.664799744</v>
      </c>
      <c r="H81" s="59">
        <v>36</v>
      </c>
      <c r="I81" s="60" t="s">
        <v>12</v>
      </c>
      <c r="J81" s="61">
        <f>G81/H81</f>
        <v>301721.40735554846</v>
      </c>
    </row>
    <row r="82" spans="1:10" s="25" customFormat="1" ht="42">
      <c r="A82" s="56">
        <v>71</v>
      </c>
      <c r="B82" s="57" t="s">
        <v>153</v>
      </c>
      <c r="C82" s="489">
        <v>28028667.214513972</v>
      </c>
      <c r="D82" s="490">
        <v>0</v>
      </c>
      <c r="E82" s="491">
        <v>1859391.0674030802</v>
      </c>
      <c r="F82" s="491">
        <v>3368345.7288278434</v>
      </c>
      <c r="G82" s="58">
        <f>SUM(C82:F82)</f>
        <v>33256404.0107449</v>
      </c>
      <c r="H82" s="59">
        <v>76</v>
      </c>
      <c r="I82" s="60" t="s">
        <v>282</v>
      </c>
      <c r="J82" s="61">
        <f aca="true" t="shared" si="6" ref="J82:J96">G82/H82</f>
        <v>437584.263299275</v>
      </c>
    </row>
    <row r="83" spans="1:10" s="25" customFormat="1" ht="42">
      <c r="A83" s="56">
        <v>72</v>
      </c>
      <c r="B83" s="57" t="s">
        <v>244</v>
      </c>
      <c r="C83" s="489">
        <v>15596597.079044066</v>
      </c>
      <c r="D83" s="490">
        <v>0</v>
      </c>
      <c r="E83" s="491">
        <v>1034661.1584742948</v>
      </c>
      <c r="F83" s="491">
        <v>1874321.4136219453</v>
      </c>
      <c r="G83" s="58">
        <f aca="true" t="shared" si="7" ref="G83:G96">SUM(C83:F83)</f>
        <v>18505579.651140306</v>
      </c>
      <c r="H83" s="59">
        <v>1</v>
      </c>
      <c r="I83" s="60" t="s">
        <v>12</v>
      </c>
      <c r="J83" s="61">
        <f t="shared" si="6"/>
        <v>18505579.651140306</v>
      </c>
    </row>
    <row r="84" spans="1:10" s="25" customFormat="1" ht="21">
      <c r="A84" s="56">
        <v>73</v>
      </c>
      <c r="B84" s="57" t="s">
        <v>279</v>
      </c>
      <c r="C84" s="489">
        <v>6781129.164801768</v>
      </c>
      <c r="D84" s="490">
        <v>0</v>
      </c>
      <c r="E84" s="491">
        <v>449852.6775975194</v>
      </c>
      <c r="F84" s="491">
        <v>814922.3537486717</v>
      </c>
      <c r="G84" s="58">
        <f t="shared" si="7"/>
        <v>8045904.196147959</v>
      </c>
      <c r="H84" s="59">
        <v>1</v>
      </c>
      <c r="I84" s="60" t="s">
        <v>12</v>
      </c>
      <c r="J84" s="61">
        <f t="shared" si="6"/>
        <v>8045904.196147959</v>
      </c>
    </row>
    <row r="85" spans="1:10" s="25" customFormat="1" ht="21">
      <c r="A85" s="56">
        <v>74</v>
      </c>
      <c r="B85" s="57" t="s">
        <v>151</v>
      </c>
      <c r="C85" s="489">
        <v>13562258.329603536</v>
      </c>
      <c r="D85" s="490">
        <v>0</v>
      </c>
      <c r="E85" s="491">
        <v>899705.3551950388</v>
      </c>
      <c r="F85" s="491">
        <v>1629844.7074973434</v>
      </c>
      <c r="G85" s="58">
        <f t="shared" si="7"/>
        <v>16091808.392295917</v>
      </c>
      <c r="H85" s="59">
        <v>8</v>
      </c>
      <c r="I85" s="60" t="s">
        <v>51</v>
      </c>
      <c r="J85" s="61">
        <f t="shared" si="6"/>
        <v>2011476.0490369897</v>
      </c>
    </row>
    <row r="86" spans="1:10" s="25" customFormat="1" ht="21">
      <c r="A86" s="56">
        <v>75</v>
      </c>
      <c r="B86" s="57" t="s">
        <v>140</v>
      </c>
      <c r="C86" s="489">
        <v>11301881.941336278</v>
      </c>
      <c r="D86" s="490">
        <v>0</v>
      </c>
      <c r="E86" s="491">
        <v>749754.4626625325</v>
      </c>
      <c r="F86" s="491">
        <v>1358203.922914453</v>
      </c>
      <c r="G86" s="58">
        <f t="shared" si="7"/>
        <v>13409840.326913264</v>
      </c>
      <c r="H86" s="59">
        <v>76</v>
      </c>
      <c r="I86" s="60" t="s">
        <v>282</v>
      </c>
      <c r="J86" s="61">
        <f t="shared" si="6"/>
        <v>176445.26745938504</v>
      </c>
    </row>
    <row r="87" spans="1:10" s="25" customFormat="1" ht="21">
      <c r="A87" s="56">
        <v>76</v>
      </c>
      <c r="B87" s="57" t="s">
        <v>242</v>
      </c>
      <c r="C87" s="489">
        <v>11979994.857816454</v>
      </c>
      <c r="D87" s="490">
        <v>0</v>
      </c>
      <c r="E87" s="491">
        <v>794739.7304222845</v>
      </c>
      <c r="F87" s="491">
        <v>1439696.1582893203</v>
      </c>
      <c r="G87" s="58">
        <f t="shared" si="7"/>
        <v>14214430.74652806</v>
      </c>
      <c r="H87" s="59">
        <v>1</v>
      </c>
      <c r="I87" s="60" t="s">
        <v>12</v>
      </c>
      <c r="J87" s="61">
        <f t="shared" si="6"/>
        <v>14214430.74652806</v>
      </c>
    </row>
    <row r="88" spans="1:10" s="25" customFormat="1" ht="42">
      <c r="A88" s="56">
        <v>77</v>
      </c>
      <c r="B88" s="57" t="s">
        <v>141</v>
      </c>
      <c r="C88" s="489">
        <v>9041505.553069023</v>
      </c>
      <c r="D88" s="490">
        <v>0</v>
      </c>
      <c r="E88" s="491">
        <v>599803.570130026</v>
      </c>
      <c r="F88" s="491">
        <v>1086563.1383315623</v>
      </c>
      <c r="G88" s="58">
        <f t="shared" si="7"/>
        <v>10727872.261530612</v>
      </c>
      <c r="H88" s="59">
        <v>4</v>
      </c>
      <c r="I88" s="60" t="s">
        <v>13</v>
      </c>
      <c r="J88" s="61">
        <f t="shared" si="6"/>
        <v>2681968.065382653</v>
      </c>
    </row>
    <row r="89" spans="1:10" s="25" customFormat="1" ht="21">
      <c r="A89" s="56">
        <v>78</v>
      </c>
      <c r="B89" s="57" t="s">
        <v>229</v>
      </c>
      <c r="C89" s="489">
        <v>0</v>
      </c>
      <c r="D89" s="490">
        <v>0</v>
      </c>
      <c r="E89" s="491">
        <v>0</v>
      </c>
      <c r="F89" s="491">
        <v>0</v>
      </c>
      <c r="G89" s="58">
        <f t="shared" si="7"/>
        <v>0</v>
      </c>
      <c r="H89" s="59"/>
      <c r="I89" s="60"/>
      <c r="J89" s="61" t="e">
        <f t="shared" si="6"/>
        <v>#DIV/0!</v>
      </c>
    </row>
    <row r="90" spans="1:10" s="25" customFormat="1" ht="42">
      <c r="A90" s="56">
        <v>79</v>
      </c>
      <c r="B90" s="57" t="s">
        <v>230</v>
      </c>
      <c r="C90" s="489">
        <v>0</v>
      </c>
      <c r="D90" s="490">
        <v>0</v>
      </c>
      <c r="E90" s="491">
        <v>0</v>
      </c>
      <c r="F90" s="491">
        <v>0</v>
      </c>
      <c r="G90" s="58">
        <f t="shared" si="7"/>
        <v>0</v>
      </c>
      <c r="H90" s="59"/>
      <c r="I90" s="60"/>
      <c r="J90" s="61" t="e">
        <f t="shared" si="6"/>
        <v>#DIV/0!</v>
      </c>
    </row>
    <row r="91" spans="1:10" s="25" customFormat="1" ht="21">
      <c r="A91" s="56">
        <v>80</v>
      </c>
      <c r="B91" s="57" t="s">
        <v>231</v>
      </c>
      <c r="C91" s="489">
        <v>0</v>
      </c>
      <c r="D91" s="490">
        <v>0</v>
      </c>
      <c r="E91" s="491">
        <v>0</v>
      </c>
      <c r="F91" s="491">
        <v>0</v>
      </c>
      <c r="G91" s="58">
        <f t="shared" si="7"/>
        <v>0</v>
      </c>
      <c r="H91" s="59"/>
      <c r="I91" s="60"/>
      <c r="J91" s="61" t="e">
        <f t="shared" si="6"/>
        <v>#DIV/0!</v>
      </c>
    </row>
    <row r="92" spans="1:10" s="25" customFormat="1" ht="21">
      <c r="A92" s="56">
        <v>81</v>
      </c>
      <c r="B92" s="57" t="s">
        <v>232</v>
      </c>
      <c r="C92" s="489">
        <v>0</v>
      </c>
      <c r="D92" s="490">
        <v>0</v>
      </c>
      <c r="E92" s="491">
        <v>0</v>
      </c>
      <c r="F92" s="491">
        <v>0</v>
      </c>
      <c r="G92" s="58">
        <f t="shared" si="7"/>
        <v>0</v>
      </c>
      <c r="H92" s="59"/>
      <c r="I92" s="60"/>
      <c r="J92" s="61" t="e">
        <f t="shared" si="6"/>
        <v>#DIV/0!</v>
      </c>
    </row>
    <row r="93" spans="1:10" s="25" customFormat="1" ht="21">
      <c r="A93" s="56">
        <v>82</v>
      </c>
      <c r="B93" s="57" t="s">
        <v>233</v>
      </c>
      <c r="C93" s="489">
        <v>8340788.872706175</v>
      </c>
      <c r="D93" s="490">
        <v>0</v>
      </c>
      <c r="E93" s="491">
        <v>553318.793444949</v>
      </c>
      <c r="F93" s="491">
        <v>1002354.4951108664</v>
      </c>
      <c r="G93" s="58">
        <f t="shared" si="7"/>
        <v>9896462.161261989</v>
      </c>
      <c r="H93" s="59">
        <v>1</v>
      </c>
      <c r="I93" s="60" t="s">
        <v>12</v>
      </c>
      <c r="J93" s="61">
        <f t="shared" si="6"/>
        <v>9896462.161261989</v>
      </c>
    </row>
    <row r="94" spans="1:10" s="25" customFormat="1" ht="42">
      <c r="A94" s="56">
        <v>83</v>
      </c>
      <c r="B94" s="57" t="s">
        <v>234</v>
      </c>
      <c r="C94" s="489">
        <v>0</v>
      </c>
      <c r="D94" s="490">
        <v>0</v>
      </c>
      <c r="E94" s="491">
        <v>0</v>
      </c>
      <c r="F94" s="491">
        <v>0</v>
      </c>
      <c r="G94" s="58">
        <f t="shared" si="7"/>
        <v>0</v>
      </c>
      <c r="H94" s="59"/>
      <c r="I94" s="60"/>
      <c r="J94" s="61" t="e">
        <f t="shared" si="6"/>
        <v>#DIV/0!</v>
      </c>
    </row>
    <row r="95" spans="1:10" s="25" customFormat="1" ht="21">
      <c r="A95" s="56">
        <v>84</v>
      </c>
      <c r="B95" s="57" t="s">
        <v>235</v>
      </c>
      <c r="C95" s="489">
        <v>0</v>
      </c>
      <c r="D95" s="490">
        <v>0</v>
      </c>
      <c r="E95" s="491">
        <v>0</v>
      </c>
      <c r="F95" s="491">
        <v>0</v>
      </c>
      <c r="G95" s="58">
        <f t="shared" si="7"/>
        <v>0</v>
      </c>
      <c r="H95" s="59"/>
      <c r="I95" s="60"/>
      <c r="J95" s="61" t="e">
        <f t="shared" si="6"/>
        <v>#DIV/0!</v>
      </c>
    </row>
    <row r="96" spans="1:10" s="25" customFormat="1" ht="21">
      <c r="A96" s="56">
        <v>85</v>
      </c>
      <c r="B96" s="57" t="s">
        <v>157</v>
      </c>
      <c r="C96" s="489">
        <v>6103016.248321592</v>
      </c>
      <c r="D96" s="490">
        <v>0</v>
      </c>
      <c r="E96" s="491">
        <v>404867.40983776754</v>
      </c>
      <c r="F96" s="491">
        <v>733430.1183738046</v>
      </c>
      <c r="G96" s="58">
        <f t="shared" si="7"/>
        <v>7241313.776533164</v>
      </c>
      <c r="H96" s="59">
        <v>8</v>
      </c>
      <c r="I96" s="60" t="s">
        <v>12</v>
      </c>
      <c r="J96" s="61">
        <f t="shared" si="6"/>
        <v>905164.2220666455</v>
      </c>
    </row>
    <row r="97" spans="1:10" s="25" customFormat="1" ht="21">
      <c r="A97" s="56">
        <v>86</v>
      </c>
      <c r="B97" s="57" t="s">
        <v>154</v>
      </c>
      <c r="C97" s="489">
        <v>20252972.438874613</v>
      </c>
      <c r="D97" s="490">
        <v>0</v>
      </c>
      <c r="E97" s="491">
        <v>1343559.9970912582</v>
      </c>
      <c r="F97" s="491">
        <v>2433901.4298627004</v>
      </c>
      <c r="G97" s="58">
        <f>SUM(C97:F97)</f>
        <v>24030433.865828574</v>
      </c>
      <c r="H97" s="59">
        <v>1010</v>
      </c>
      <c r="I97" s="60" t="s">
        <v>136</v>
      </c>
      <c r="J97" s="61">
        <f>G97/H97</f>
        <v>23792.508778048094</v>
      </c>
    </row>
    <row r="98" spans="1:10" s="25" customFormat="1" ht="42">
      <c r="A98" s="56">
        <v>87</v>
      </c>
      <c r="B98" s="57" t="s">
        <v>139</v>
      </c>
      <c r="C98" s="489">
        <v>22603763.882672556</v>
      </c>
      <c r="D98" s="490">
        <v>0</v>
      </c>
      <c r="E98" s="491">
        <v>1499508.925325065</v>
      </c>
      <c r="F98" s="491">
        <v>2716407.845828906</v>
      </c>
      <c r="G98" s="58">
        <f>SUM(C98:F98)</f>
        <v>26819680.653826527</v>
      </c>
      <c r="H98" s="59">
        <v>2</v>
      </c>
      <c r="I98" s="60" t="s">
        <v>12</v>
      </c>
      <c r="J98" s="61">
        <f>G98/H98</f>
        <v>13409840.326913264</v>
      </c>
    </row>
    <row r="106" spans="1:10" ht="21">
      <c r="A106" s="6"/>
      <c r="I106" s="6"/>
      <c r="J106" s="6"/>
    </row>
  </sheetData>
  <sheetProtection/>
  <printOptions/>
  <pageMargins left="0.3937007874015748" right="0" top="0.5905511811023623" bottom="0.3937007874015748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5"/>
  <sheetViews>
    <sheetView zoomScalePageLayoutView="0" workbookViewId="0" topLeftCell="A31">
      <selection activeCell="C31" sqref="C31"/>
    </sheetView>
  </sheetViews>
  <sheetFormatPr defaultColWidth="9.140625" defaultRowHeight="15"/>
  <cols>
    <col min="1" max="1" width="6.57421875" style="25" customWidth="1"/>
    <col min="2" max="2" width="40.57421875" style="6" customWidth="1"/>
    <col min="3" max="7" width="13.57421875" style="6" customWidth="1"/>
    <col min="8" max="8" width="6.57421875" style="65" customWidth="1"/>
    <col min="9" max="9" width="8.57421875" style="9" customWidth="1"/>
    <col min="10" max="10" width="14.57421875" style="9" customWidth="1"/>
    <col min="11" max="16384" width="9.140625" style="6" customWidth="1"/>
  </cols>
  <sheetData>
    <row r="1" spans="1:9" ht="21">
      <c r="A1" s="115" t="s">
        <v>284</v>
      </c>
      <c r="B1" s="37"/>
      <c r="C1" s="37"/>
      <c r="D1" s="37"/>
      <c r="E1" s="37"/>
      <c r="F1" s="37"/>
      <c r="G1" s="37"/>
      <c r="H1" s="38"/>
      <c r="I1" s="37"/>
    </row>
    <row r="2" spans="2:10" ht="21">
      <c r="B2" s="39"/>
      <c r="C2" s="40"/>
      <c r="D2" s="40"/>
      <c r="E2" s="40"/>
      <c r="F2" s="40"/>
      <c r="G2" s="40"/>
      <c r="H2" s="41"/>
      <c r="I2" s="40"/>
      <c r="J2" s="42" t="s">
        <v>15</v>
      </c>
    </row>
    <row r="3" spans="1:10" ht="21">
      <c r="A3" s="113" t="s">
        <v>22</v>
      </c>
      <c r="B3" s="43" t="s">
        <v>18</v>
      </c>
      <c r="C3" s="44" t="s">
        <v>1</v>
      </c>
      <c r="D3" s="44" t="s">
        <v>2</v>
      </c>
      <c r="E3" s="44" t="s">
        <v>3</v>
      </c>
      <c r="F3" s="44" t="s">
        <v>8</v>
      </c>
      <c r="G3" s="44" t="s">
        <v>9</v>
      </c>
      <c r="H3" s="45" t="s">
        <v>10</v>
      </c>
      <c r="I3" s="44" t="s">
        <v>11</v>
      </c>
      <c r="J3" s="44" t="s">
        <v>19</v>
      </c>
    </row>
    <row r="4" spans="1:10" ht="21.75" thickBot="1">
      <c r="A4" s="114"/>
      <c r="B4" s="43" t="s">
        <v>9</v>
      </c>
      <c r="C4" s="46">
        <f>SUM(C5:C2035)</f>
        <v>494014097.41</v>
      </c>
      <c r="D4" s="46">
        <f>SUM(D5:D2035)</f>
        <v>0</v>
      </c>
      <c r="E4" s="46">
        <f>SUM(E5:E2035)</f>
        <v>36493145.27999998</v>
      </c>
      <c r="F4" s="46">
        <f>SUM(F5:F2035)</f>
        <v>81870365.30999997</v>
      </c>
      <c r="G4" s="46">
        <f>SUM(G5:G2035)</f>
        <v>612377607.9999998</v>
      </c>
      <c r="H4" s="116"/>
      <c r="I4" s="48"/>
      <c r="J4" s="48"/>
    </row>
    <row r="5" spans="1:10" ht="42.75" thickTop="1">
      <c r="A5" s="26">
        <v>1</v>
      </c>
      <c r="B5" s="117" t="s">
        <v>286</v>
      </c>
      <c r="C5" s="489">
        <v>47748234.9791466</v>
      </c>
      <c r="D5" s="490">
        <v>0</v>
      </c>
      <c r="E5" s="491">
        <v>4804297.838697353</v>
      </c>
      <c r="F5" s="491">
        <v>5700581.185059739</v>
      </c>
      <c r="G5" s="118">
        <f>SUM(C5:F5)</f>
        <v>58253114.00290369</v>
      </c>
      <c r="H5" s="119">
        <v>20</v>
      </c>
      <c r="I5" s="120" t="s">
        <v>12</v>
      </c>
      <c r="J5" s="121">
        <f>G5/H5</f>
        <v>2912655.7001451845</v>
      </c>
    </row>
    <row r="6" spans="1:10" ht="26.25" customHeight="1">
      <c r="A6" s="26">
        <v>2</v>
      </c>
      <c r="B6" s="122" t="s">
        <v>287</v>
      </c>
      <c r="C6" s="489">
        <v>44814205.82498867</v>
      </c>
      <c r="D6" s="490">
        <v>0</v>
      </c>
      <c r="E6" s="491">
        <v>3470097.886337706</v>
      </c>
      <c r="F6" s="491">
        <v>5348050.120933744</v>
      </c>
      <c r="G6" s="118">
        <f aca="true" t="shared" si="0" ref="G6:G41">SUM(C6:F6)</f>
        <v>53632353.83226012</v>
      </c>
      <c r="H6" s="119">
        <v>15</v>
      </c>
      <c r="I6" s="120" t="s">
        <v>12</v>
      </c>
      <c r="J6" s="121">
        <f aca="true" t="shared" si="1" ref="J6:J41">G6/H6</f>
        <v>3575490.2554840078</v>
      </c>
    </row>
    <row r="7" spans="1:10" ht="21">
      <c r="A7" s="26">
        <v>3</v>
      </c>
      <c r="B7" s="117" t="s">
        <v>288</v>
      </c>
      <c r="C7" s="489">
        <v>12909052.152506432</v>
      </c>
      <c r="D7" s="490">
        <v>0</v>
      </c>
      <c r="E7" s="491">
        <v>1537447.4974505499</v>
      </c>
      <c r="F7" s="491">
        <v>1481394.4617426107</v>
      </c>
      <c r="G7" s="118">
        <f t="shared" si="0"/>
        <v>15927894.111699592</v>
      </c>
      <c r="H7" s="119">
        <v>2</v>
      </c>
      <c r="I7" s="120" t="s">
        <v>12</v>
      </c>
      <c r="J7" s="121">
        <f t="shared" si="1"/>
        <v>7963947.055849796</v>
      </c>
    </row>
    <row r="8" spans="1:10" ht="42">
      <c r="A8" s="26">
        <v>4</v>
      </c>
      <c r="B8" s="117" t="s">
        <v>289</v>
      </c>
      <c r="C8" s="489">
        <v>36644232.90412407</v>
      </c>
      <c r="D8" s="490">
        <v>0</v>
      </c>
      <c r="E8" s="491">
        <v>2678545.8695102753</v>
      </c>
      <c r="F8" s="491">
        <v>5157115.6777010895</v>
      </c>
      <c r="G8" s="118">
        <f t="shared" si="0"/>
        <v>44479894.451335445</v>
      </c>
      <c r="H8" s="119">
        <v>34</v>
      </c>
      <c r="I8" s="120" t="s">
        <v>12</v>
      </c>
      <c r="J8" s="121">
        <f t="shared" si="1"/>
        <v>1308232.18974516</v>
      </c>
    </row>
    <row r="9" spans="1:10" ht="21">
      <c r="A9" s="26">
        <v>5</v>
      </c>
      <c r="B9" s="117" t="s">
        <v>290</v>
      </c>
      <c r="C9" s="489">
        <v>61204329.19564395</v>
      </c>
      <c r="D9" s="490">
        <v>0</v>
      </c>
      <c r="E9" s="491">
        <v>4001732.3304821383</v>
      </c>
      <c r="F9" s="491">
        <v>24948317.991413012</v>
      </c>
      <c r="G9" s="118">
        <f t="shared" si="0"/>
        <v>90154379.5175391</v>
      </c>
      <c r="H9" s="119">
        <v>5</v>
      </c>
      <c r="I9" s="120" t="s">
        <v>12</v>
      </c>
      <c r="J9" s="121">
        <f t="shared" si="1"/>
        <v>18030875.90350782</v>
      </c>
    </row>
    <row r="10" spans="1:10" ht="21">
      <c r="A10" s="26">
        <v>6</v>
      </c>
      <c r="B10" s="117" t="s">
        <v>291</v>
      </c>
      <c r="C10" s="489">
        <v>72445063.24396555</v>
      </c>
      <c r="D10" s="490">
        <v>0</v>
      </c>
      <c r="E10" s="491">
        <v>4805926.105666832</v>
      </c>
      <c r="F10" s="491">
        <v>8706087.145881644</v>
      </c>
      <c r="G10" s="118">
        <f t="shared" si="0"/>
        <v>85957076.49551402</v>
      </c>
      <c r="H10" s="119">
        <v>5</v>
      </c>
      <c r="I10" s="120" t="s">
        <v>12</v>
      </c>
      <c r="J10" s="121">
        <f t="shared" si="1"/>
        <v>17191415.299102806</v>
      </c>
    </row>
    <row r="11" spans="1:10" ht="42">
      <c r="A11" s="26">
        <v>7</v>
      </c>
      <c r="B11" s="117" t="s">
        <v>445</v>
      </c>
      <c r="C11" s="489">
        <v>25921303.290323015</v>
      </c>
      <c r="D11" s="490">
        <v>0</v>
      </c>
      <c r="E11" s="491">
        <v>1738341.5338943484</v>
      </c>
      <c r="F11" s="491">
        <v>3611593.7456152597</v>
      </c>
      <c r="G11" s="118">
        <f t="shared" si="0"/>
        <v>31271238.569832623</v>
      </c>
      <c r="H11" s="119">
        <v>2</v>
      </c>
      <c r="I11" s="120" t="s">
        <v>12</v>
      </c>
      <c r="J11" s="121">
        <f t="shared" si="1"/>
        <v>15635619.284916312</v>
      </c>
    </row>
    <row r="12" spans="1:10" ht="21">
      <c r="A12" s="26">
        <v>8</v>
      </c>
      <c r="B12" s="117" t="s">
        <v>292</v>
      </c>
      <c r="C12" s="489">
        <v>9967584.199942991</v>
      </c>
      <c r="D12" s="490">
        <v>0</v>
      </c>
      <c r="E12" s="491">
        <v>682769.7097288477</v>
      </c>
      <c r="F12" s="491">
        <v>1263367.1952878968</v>
      </c>
      <c r="G12" s="118">
        <f t="shared" si="0"/>
        <v>11913721.104959736</v>
      </c>
      <c r="H12" s="119">
        <v>1</v>
      </c>
      <c r="I12" s="120" t="s">
        <v>12</v>
      </c>
      <c r="J12" s="121">
        <f t="shared" si="1"/>
        <v>11913721.104959736</v>
      </c>
    </row>
    <row r="13" spans="1:10" ht="42">
      <c r="A13" s="26">
        <v>9</v>
      </c>
      <c r="B13" s="117" t="s">
        <v>148</v>
      </c>
      <c r="C13" s="489">
        <v>13165045.51182689</v>
      </c>
      <c r="D13" s="490">
        <v>0</v>
      </c>
      <c r="E13" s="491">
        <v>1019408.8183228837</v>
      </c>
      <c r="F13" s="491">
        <v>1571093.851726019</v>
      </c>
      <c r="G13" s="118">
        <f t="shared" si="0"/>
        <v>15755548.181875793</v>
      </c>
      <c r="H13" s="119">
        <v>11</v>
      </c>
      <c r="I13" s="120" t="s">
        <v>12</v>
      </c>
      <c r="J13" s="121">
        <f t="shared" si="1"/>
        <v>1432322.5619887086</v>
      </c>
    </row>
    <row r="14" spans="1:10" ht="21">
      <c r="A14" s="26">
        <v>10</v>
      </c>
      <c r="B14" s="117" t="s">
        <v>293</v>
      </c>
      <c r="C14" s="489">
        <v>1577101.623605596</v>
      </c>
      <c r="D14" s="490">
        <v>0</v>
      </c>
      <c r="E14" s="491">
        <v>129853.85763546004</v>
      </c>
      <c r="F14" s="491">
        <v>169789.4823246452</v>
      </c>
      <c r="G14" s="118">
        <f t="shared" si="0"/>
        <v>1876744.9635657012</v>
      </c>
      <c r="H14" s="119">
        <v>1</v>
      </c>
      <c r="I14" s="120" t="s">
        <v>12</v>
      </c>
      <c r="J14" s="121">
        <f t="shared" si="1"/>
        <v>1876744.9635657012</v>
      </c>
    </row>
    <row r="15" spans="1:10" ht="42">
      <c r="A15" s="26">
        <v>11</v>
      </c>
      <c r="B15" s="117" t="s">
        <v>294</v>
      </c>
      <c r="C15" s="489">
        <v>14386413.010480385</v>
      </c>
      <c r="D15" s="490">
        <v>0</v>
      </c>
      <c r="E15" s="491">
        <v>953591.1909704893</v>
      </c>
      <c r="F15" s="491">
        <v>1965789.457204535</v>
      </c>
      <c r="G15" s="118">
        <f t="shared" si="0"/>
        <v>17305793.65865541</v>
      </c>
      <c r="H15" s="119">
        <v>1</v>
      </c>
      <c r="I15" s="120" t="s">
        <v>12</v>
      </c>
      <c r="J15" s="121">
        <f t="shared" si="1"/>
        <v>17305793.65865541</v>
      </c>
    </row>
    <row r="16" spans="1:10" ht="21">
      <c r="A16" s="26">
        <v>12</v>
      </c>
      <c r="B16" s="117" t="s">
        <v>295</v>
      </c>
      <c r="C16" s="489">
        <v>14461561.235851657</v>
      </c>
      <c r="D16" s="490">
        <v>0</v>
      </c>
      <c r="E16" s="491">
        <v>1009913.0593835756</v>
      </c>
      <c r="F16" s="491">
        <v>1698372.4343773709</v>
      </c>
      <c r="G16" s="118">
        <f aca="true" t="shared" si="2" ref="G16:G21">SUM(C16:F16)</f>
        <v>17169846.729612604</v>
      </c>
      <c r="H16" s="119">
        <v>4</v>
      </c>
      <c r="I16" s="120" t="s">
        <v>13</v>
      </c>
      <c r="J16" s="121">
        <f aca="true" t="shared" si="3" ref="J16:J21">G16/H16</f>
        <v>4292461.682403151</v>
      </c>
    </row>
    <row r="17" spans="1:10" ht="21">
      <c r="A17" s="26">
        <v>13</v>
      </c>
      <c r="B17" s="117" t="s">
        <v>296</v>
      </c>
      <c r="C17" s="489">
        <v>2655379.19595102</v>
      </c>
      <c r="D17" s="490">
        <v>0</v>
      </c>
      <c r="E17" s="491">
        <v>194097.5267761069</v>
      </c>
      <c r="F17" s="491">
        <v>373704.034616021</v>
      </c>
      <c r="G17" s="118">
        <f t="shared" si="2"/>
        <v>3223180.757343148</v>
      </c>
      <c r="H17" s="119">
        <v>1</v>
      </c>
      <c r="I17" s="120" t="s">
        <v>12</v>
      </c>
      <c r="J17" s="121">
        <f t="shared" si="3"/>
        <v>3223180.757343148</v>
      </c>
    </row>
    <row r="18" spans="1:10" ht="21">
      <c r="A18" s="26">
        <v>14</v>
      </c>
      <c r="B18" s="117" t="s">
        <v>242</v>
      </c>
      <c r="C18" s="489">
        <v>12511070.697006658</v>
      </c>
      <c r="D18" s="490">
        <v>0</v>
      </c>
      <c r="E18" s="491">
        <v>833559.2357775058</v>
      </c>
      <c r="F18" s="491">
        <v>1514436.9652125244</v>
      </c>
      <c r="G18" s="118">
        <f t="shared" si="2"/>
        <v>14859066.897996688</v>
      </c>
      <c r="H18" s="119">
        <v>1</v>
      </c>
      <c r="I18" s="120" t="s">
        <v>12</v>
      </c>
      <c r="J18" s="121">
        <f t="shared" si="3"/>
        <v>14859066.897996688</v>
      </c>
    </row>
    <row r="19" spans="1:10" ht="42">
      <c r="A19" s="26">
        <v>15</v>
      </c>
      <c r="B19" s="117" t="s">
        <v>297</v>
      </c>
      <c r="C19" s="489">
        <v>10092906.635472754</v>
      </c>
      <c r="D19" s="490">
        <v>0</v>
      </c>
      <c r="E19" s="491">
        <v>686372.808553666</v>
      </c>
      <c r="F19" s="491">
        <v>1199756.1265479925</v>
      </c>
      <c r="G19" s="118">
        <f t="shared" si="2"/>
        <v>11979035.570574412</v>
      </c>
      <c r="H19" s="119">
        <v>2</v>
      </c>
      <c r="I19" s="120" t="s">
        <v>12</v>
      </c>
      <c r="J19" s="121">
        <f t="shared" si="3"/>
        <v>5989517.785287206</v>
      </c>
    </row>
    <row r="20" spans="1:10" ht="21">
      <c r="A20" s="26">
        <v>16</v>
      </c>
      <c r="B20" s="117" t="s">
        <v>298</v>
      </c>
      <c r="C20" s="489">
        <v>1074982.5073283887</v>
      </c>
      <c r="D20" s="490">
        <v>0</v>
      </c>
      <c r="E20" s="491">
        <v>83239.1081769481</v>
      </c>
      <c r="F20" s="491">
        <v>128286.56053330167</v>
      </c>
      <c r="G20" s="118">
        <f t="shared" si="2"/>
        <v>1286508.1760386385</v>
      </c>
      <c r="H20" s="119">
        <v>1</v>
      </c>
      <c r="I20" s="120" t="s">
        <v>12</v>
      </c>
      <c r="J20" s="121">
        <f t="shared" si="3"/>
        <v>1286508.1760386385</v>
      </c>
    </row>
    <row r="21" spans="1:10" ht="21">
      <c r="A21" s="26">
        <v>17</v>
      </c>
      <c r="B21" s="117" t="s">
        <v>299</v>
      </c>
      <c r="C21" s="489">
        <v>258922.1833565451</v>
      </c>
      <c r="D21" s="490">
        <v>0</v>
      </c>
      <c r="E21" s="491">
        <v>138408.53903279046</v>
      </c>
      <c r="F21" s="491">
        <v>103003.32865666845</v>
      </c>
      <c r="G21" s="118">
        <f t="shared" si="2"/>
        <v>500334.05104600405</v>
      </c>
      <c r="H21" s="119">
        <v>4</v>
      </c>
      <c r="I21" s="120" t="s">
        <v>12</v>
      </c>
      <c r="J21" s="121">
        <f t="shared" si="3"/>
        <v>125083.51276150101</v>
      </c>
    </row>
    <row r="22" spans="1:10" ht="42">
      <c r="A22" s="26">
        <v>18</v>
      </c>
      <c r="B22" s="117" t="s">
        <v>300</v>
      </c>
      <c r="C22" s="489">
        <v>1735062.4860565257</v>
      </c>
      <c r="D22" s="490">
        <v>0</v>
      </c>
      <c r="E22" s="491">
        <v>113443.86479042204</v>
      </c>
      <c r="F22" s="491">
        <v>707252.1046467191</v>
      </c>
      <c r="G22" s="118">
        <f t="shared" si="0"/>
        <v>2555758.455493667</v>
      </c>
      <c r="H22" s="119">
        <v>3</v>
      </c>
      <c r="I22" s="120" t="s">
        <v>12</v>
      </c>
      <c r="J22" s="121">
        <f t="shared" si="1"/>
        <v>851919.4851645557</v>
      </c>
    </row>
    <row r="23" spans="1:10" ht="21">
      <c r="A23" s="26">
        <v>19</v>
      </c>
      <c r="B23" s="117" t="s">
        <v>301</v>
      </c>
      <c r="C23" s="489">
        <v>1648309.3617536996</v>
      </c>
      <c r="D23" s="490">
        <v>0</v>
      </c>
      <c r="E23" s="491">
        <v>107771.67155090094</v>
      </c>
      <c r="F23" s="491">
        <v>671889.499414383</v>
      </c>
      <c r="G23" s="118">
        <f t="shared" si="0"/>
        <v>2427970.5327189835</v>
      </c>
      <c r="H23" s="119">
        <v>77</v>
      </c>
      <c r="I23" s="120" t="s">
        <v>282</v>
      </c>
      <c r="J23" s="121">
        <f t="shared" si="1"/>
        <v>31532.08484050628</v>
      </c>
    </row>
    <row r="24" spans="1:10" ht="42">
      <c r="A24" s="26">
        <v>20</v>
      </c>
      <c r="B24" s="117" t="s">
        <v>302</v>
      </c>
      <c r="C24" s="489">
        <v>1735062.4860565257</v>
      </c>
      <c r="D24" s="490">
        <v>0</v>
      </c>
      <c r="E24" s="491">
        <v>113443.86479042204</v>
      </c>
      <c r="F24" s="491">
        <v>707252.1046467191</v>
      </c>
      <c r="G24" s="118">
        <f t="shared" si="0"/>
        <v>2555758.455493667</v>
      </c>
      <c r="H24" s="119">
        <v>1</v>
      </c>
      <c r="I24" s="120" t="s">
        <v>12</v>
      </c>
      <c r="J24" s="121">
        <f t="shared" si="1"/>
        <v>2555758.455493667</v>
      </c>
    </row>
    <row r="25" spans="1:10" ht="42">
      <c r="A25" s="26">
        <v>21</v>
      </c>
      <c r="B25" s="117" t="s">
        <v>153</v>
      </c>
      <c r="C25" s="489">
        <v>32366323.429655287</v>
      </c>
      <c r="D25" s="490">
        <v>0</v>
      </c>
      <c r="E25" s="491">
        <v>2143000.729379135</v>
      </c>
      <c r="F25" s="491">
        <v>5136475.990444642</v>
      </c>
      <c r="G25" s="118">
        <f t="shared" si="0"/>
        <v>39645800.14947906</v>
      </c>
      <c r="H25" s="119">
        <v>76</v>
      </c>
      <c r="I25" s="120" t="s">
        <v>282</v>
      </c>
      <c r="J25" s="121">
        <f t="shared" si="1"/>
        <v>521655.2651247245</v>
      </c>
    </row>
    <row r="26" spans="1:10" ht="21">
      <c r="A26" s="26">
        <v>22</v>
      </c>
      <c r="B26" s="117" t="s">
        <v>229</v>
      </c>
      <c r="C26" s="489">
        <v>1074982.5073283887</v>
      </c>
      <c r="D26" s="490">
        <v>0</v>
      </c>
      <c r="E26" s="491">
        <v>83239.1081769481</v>
      </c>
      <c r="F26" s="491">
        <v>128286.56053330167</v>
      </c>
      <c r="G26" s="118">
        <f t="shared" si="0"/>
        <v>1286508.1760386385</v>
      </c>
      <c r="H26" s="119">
        <v>1</v>
      </c>
      <c r="I26" s="120" t="s">
        <v>12</v>
      </c>
      <c r="J26" s="121">
        <f t="shared" si="1"/>
        <v>1286508.1760386385</v>
      </c>
    </row>
    <row r="27" spans="1:10" ht="42">
      <c r="A27" s="26">
        <v>23</v>
      </c>
      <c r="B27" s="117" t="s">
        <v>230</v>
      </c>
      <c r="C27" s="489">
        <v>1074982.5073283887</v>
      </c>
      <c r="D27" s="490">
        <v>0</v>
      </c>
      <c r="E27" s="491">
        <v>83239.1081769481</v>
      </c>
      <c r="F27" s="491">
        <v>128286.56053330167</v>
      </c>
      <c r="G27" s="118">
        <f t="shared" si="0"/>
        <v>1286508.1760386385</v>
      </c>
      <c r="H27" s="119">
        <v>1</v>
      </c>
      <c r="I27" s="120" t="s">
        <v>12</v>
      </c>
      <c r="J27" s="121">
        <f t="shared" si="1"/>
        <v>1286508.1760386385</v>
      </c>
    </row>
    <row r="28" spans="1:10" ht="21">
      <c r="A28" s="26">
        <v>24</v>
      </c>
      <c r="B28" s="117" t="s">
        <v>231</v>
      </c>
      <c r="C28" s="489">
        <v>1074982.5073283887</v>
      </c>
      <c r="D28" s="490">
        <v>0</v>
      </c>
      <c r="E28" s="491">
        <v>83239.1081769481</v>
      </c>
      <c r="F28" s="491">
        <v>128286.56053330167</v>
      </c>
      <c r="G28" s="118">
        <f t="shared" si="0"/>
        <v>1286508.1760386385</v>
      </c>
      <c r="H28" s="119">
        <v>1</v>
      </c>
      <c r="I28" s="120" t="s">
        <v>12</v>
      </c>
      <c r="J28" s="121">
        <f t="shared" si="1"/>
        <v>1286508.1760386385</v>
      </c>
    </row>
    <row r="29" spans="1:10" ht="21">
      <c r="A29" s="26">
        <v>25</v>
      </c>
      <c r="B29" s="117" t="s">
        <v>232</v>
      </c>
      <c r="C29" s="489">
        <v>1074982.5073283887</v>
      </c>
      <c r="D29" s="490">
        <v>0</v>
      </c>
      <c r="E29" s="491">
        <v>83239.1081769481</v>
      </c>
      <c r="F29" s="491">
        <v>128286.56053330167</v>
      </c>
      <c r="G29" s="118">
        <f t="shared" si="0"/>
        <v>1286508.1760386385</v>
      </c>
      <c r="H29" s="119">
        <v>1</v>
      </c>
      <c r="I29" s="120" t="s">
        <v>12</v>
      </c>
      <c r="J29" s="121">
        <f t="shared" si="1"/>
        <v>1286508.1760386385</v>
      </c>
    </row>
    <row r="30" spans="1:10" ht="21">
      <c r="A30" s="26">
        <v>26</v>
      </c>
      <c r="B30" s="117" t="s">
        <v>233</v>
      </c>
      <c r="C30" s="489">
        <v>9415771.380034564</v>
      </c>
      <c r="D30" s="490">
        <v>0</v>
      </c>
      <c r="E30" s="491">
        <v>636557.901621897</v>
      </c>
      <c r="F30" s="491">
        <v>1130641.055644168</v>
      </c>
      <c r="G30" s="118">
        <f t="shared" si="0"/>
        <v>11182970.337300628</v>
      </c>
      <c r="H30" s="119">
        <v>1</v>
      </c>
      <c r="I30" s="120" t="s">
        <v>12</v>
      </c>
      <c r="J30" s="121">
        <f t="shared" si="1"/>
        <v>11182970.337300628</v>
      </c>
    </row>
    <row r="31" spans="1:10" ht="42">
      <c r="A31" s="26">
        <v>27</v>
      </c>
      <c r="B31" s="117" t="s">
        <v>234</v>
      </c>
      <c r="C31" s="489">
        <v>1074982.5073283887</v>
      </c>
      <c r="D31" s="490">
        <v>0</v>
      </c>
      <c r="E31" s="491">
        <v>83239.1081769481</v>
      </c>
      <c r="F31" s="491">
        <v>128286.56053330167</v>
      </c>
      <c r="G31" s="118">
        <f t="shared" si="0"/>
        <v>1286508.1760386385</v>
      </c>
      <c r="H31" s="119">
        <v>1</v>
      </c>
      <c r="I31" s="120" t="s">
        <v>12</v>
      </c>
      <c r="J31" s="121">
        <f t="shared" si="1"/>
        <v>1286508.1760386385</v>
      </c>
    </row>
    <row r="32" spans="1:10" ht="21">
      <c r="A32" s="26">
        <v>28</v>
      </c>
      <c r="B32" s="117" t="s">
        <v>235</v>
      </c>
      <c r="C32" s="489">
        <v>1074982.5073283887</v>
      </c>
      <c r="D32" s="490">
        <v>0</v>
      </c>
      <c r="E32" s="491">
        <v>83239.1081769481</v>
      </c>
      <c r="F32" s="491">
        <v>128286.56053330167</v>
      </c>
      <c r="G32" s="118">
        <f t="shared" si="0"/>
        <v>1286508.1760386385</v>
      </c>
      <c r="H32" s="119">
        <v>1</v>
      </c>
      <c r="I32" s="120" t="s">
        <v>12</v>
      </c>
      <c r="J32" s="121">
        <f t="shared" si="1"/>
        <v>1286508.1760386385</v>
      </c>
    </row>
    <row r="33" spans="1:10" ht="42">
      <c r="A33" s="26">
        <v>29</v>
      </c>
      <c r="B33" s="117" t="s">
        <v>236</v>
      </c>
      <c r="C33" s="489">
        <v>1074982.5073283887</v>
      </c>
      <c r="D33" s="490">
        <v>0</v>
      </c>
      <c r="E33" s="491">
        <v>83239.1081769481</v>
      </c>
      <c r="F33" s="491">
        <v>128286.56053330167</v>
      </c>
      <c r="G33" s="118">
        <f t="shared" si="0"/>
        <v>1286508.1760386385</v>
      </c>
      <c r="H33" s="119">
        <v>1</v>
      </c>
      <c r="I33" s="120" t="s">
        <v>12</v>
      </c>
      <c r="J33" s="121">
        <f t="shared" si="1"/>
        <v>1286508.1760386385</v>
      </c>
    </row>
    <row r="34" spans="1:10" ht="63">
      <c r="A34" s="26">
        <v>30</v>
      </c>
      <c r="B34" s="117" t="s">
        <v>303</v>
      </c>
      <c r="C34" s="489">
        <v>1074982.5073283887</v>
      </c>
      <c r="D34" s="490">
        <v>0</v>
      </c>
      <c r="E34" s="491">
        <v>83239.1081769481</v>
      </c>
      <c r="F34" s="491">
        <v>128286.56053330167</v>
      </c>
      <c r="G34" s="118">
        <f t="shared" si="0"/>
        <v>1286508.1760386385</v>
      </c>
      <c r="H34" s="119">
        <v>1</v>
      </c>
      <c r="I34" s="120" t="s">
        <v>12</v>
      </c>
      <c r="J34" s="121">
        <f t="shared" si="1"/>
        <v>1286508.1760386385</v>
      </c>
    </row>
    <row r="35" spans="1:10" ht="42">
      <c r="A35" s="26">
        <v>31</v>
      </c>
      <c r="B35" s="117" t="s">
        <v>304</v>
      </c>
      <c r="C35" s="489">
        <v>1051401.0824037306</v>
      </c>
      <c r="D35" s="490">
        <v>0</v>
      </c>
      <c r="E35" s="491">
        <v>86569.23842364002</v>
      </c>
      <c r="F35" s="491">
        <v>113192.98821643015</v>
      </c>
      <c r="G35" s="118">
        <f t="shared" si="0"/>
        <v>1251163.3090438007</v>
      </c>
      <c r="H35" s="119">
        <v>1</v>
      </c>
      <c r="I35" s="120" t="s">
        <v>12</v>
      </c>
      <c r="J35" s="121">
        <f t="shared" si="1"/>
        <v>1251163.3090438007</v>
      </c>
    </row>
    <row r="36" spans="1:10" ht="21">
      <c r="A36" s="26">
        <v>32</v>
      </c>
      <c r="B36" s="117" t="s">
        <v>162</v>
      </c>
      <c r="C36" s="489">
        <v>10351622.961843224</v>
      </c>
      <c r="D36" s="490">
        <v>0</v>
      </c>
      <c r="E36" s="491">
        <v>715423.4526795386</v>
      </c>
      <c r="F36" s="491">
        <v>1331356.573759438</v>
      </c>
      <c r="G36" s="118">
        <f t="shared" si="0"/>
        <v>12398402.988282202</v>
      </c>
      <c r="H36" s="119">
        <v>18</v>
      </c>
      <c r="I36" s="120" t="s">
        <v>12</v>
      </c>
      <c r="J36" s="121">
        <f t="shared" si="1"/>
        <v>688800.1660156779</v>
      </c>
    </row>
    <row r="37" spans="1:10" ht="42">
      <c r="A37" s="26">
        <v>33</v>
      </c>
      <c r="B37" s="117" t="s">
        <v>305</v>
      </c>
      <c r="C37" s="489">
        <v>22605863.88842417</v>
      </c>
      <c r="D37" s="490">
        <v>0</v>
      </c>
      <c r="E37" s="491">
        <v>1501495.5604764228</v>
      </c>
      <c r="F37" s="491">
        <v>3251256.9466649597</v>
      </c>
      <c r="G37" s="118">
        <f t="shared" si="0"/>
        <v>27358616.39556555</v>
      </c>
      <c r="H37" s="119">
        <v>1010</v>
      </c>
      <c r="I37" s="120" t="s">
        <v>136</v>
      </c>
      <c r="J37" s="121">
        <f t="shared" si="1"/>
        <v>27087.739005510448</v>
      </c>
    </row>
    <row r="38" spans="1:10" ht="21">
      <c r="A38" s="26">
        <v>34</v>
      </c>
      <c r="B38" s="117" t="s">
        <v>306</v>
      </c>
      <c r="C38" s="489">
        <v>1074982.5073283887</v>
      </c>
      <c r="D38" s="490">
        <v>0</v>
      </c>
      <c r="E38" s="491">
        <v>83239.1081769481</v>
      </c>
      <c r="F38" s="491">
        <v>128286.56053330167</v>
      </c>
      <c r="G38" s="118">
        <f t="shared" si="0"/>
        <v>1286508.1760386385</v>
      </c>
      <c r="H38" s="119">
        <v>1</v>
      </c>
      <c r="I38" s="120" t="s">
        <v>12</v>
      </c>
      <c r="J38" s="121">
        <f t="shared" si="1"/>
        <v>1286508.1760386385</v>
      </c>
    </row>
    <row r="39" spans="1:10" ht="42">
      <c r="A39" s="26">
        <v>35</v>
      </c>
      <c r="B39" s="117" t="s">
        <v>307</v>
      </c>
      <c r="C39" s="489">
        <v>5300007.795925363</v>
      </c>
      <c r="D39" s="490">
        <v>0</v>
      </c>
      <c r="E39" s="491">
        <v>397125.28126541106</v>
      </c>
      <c r="F39" s="491">
        <v>711119.4436020637</v>
      </c>
      <c r="G39" s="118">
        <f t="shared" si="0"/>
        <v>6408252.520792837</v>
      </c>
      <c r="H39" s="119">
        <v>2</v>
      </c>
      <c r="I39" s="120" t="s">
        <v>12</v>
      </c>
      <c r="J39" s="121">
        <f t="shared" si="1"/>
        <v>3204126.2603964186</v>
      </c>
    </row>
    <row r="40" spans="1:10" ht="42">
      <c r="A40" s="26">
        <v>36</v>
      </c>
      <c r="B40" s="117" t="s">
        <v>308</v>
      </c>
      <c r="C40" s="489">
        <v>531075.839190204</v>
      </c>
      <c r="D40" s="490">
        <v>0</v>
      </c>
      <c r="E40" s="491">
        <v>38819.50535522138</v>
      </c>
      <c r="F40" s="491">
        <v>74740.80692320419</v>
      </c>
      <c r="G40" s="118">
        <f t="shared" si="0"/>
        <v>644636.1514686296</v>
      </c>
      <c r="H40" s="119">
        <v>1</v>
      </c>
      <c r="I40" s="120" t="s">
        <v>12</v>
      </c>
      <c r="J40" s="121">
        <f t="shared" si="1"/>
        <v>644636.1514686296</v>
      </c>
    </row>
    <row r="41" spans="1:10" ht="42">
      <c r="A41" s="26">
        <v>37</v>
      </c>
      <c r="B41" s="117" t="s">
        <v>309</v>
      </c>
      <c r="C41" s="489">
        <v>15596597.079044066</v>
      </c>
      <c r="D41" s="490">
        <v>0</v>
      </c>
      <c r="E41" s="491">
        <v>1034661.1584742948</v>
      </c>
      <c r="F41" s="491">
        <v>1874321.4136219453</v>
      </c>
      <c r="G41" s="118">
        <f t="shared" si="0"/>
        <v>18505579.651140306</v>
      </c>
      <c r="H41" s="119">
        <v>1</v>
      </c>
      <c r="I41" s="120" t="s">
        <v>12</v>
      </c>
      <c r="J41" s="121">
        <f t="shared" si="1"/>
        <v>18505579.651140306</v>
      </c>
    </row>
    <row r="42" spans="1:10" ht="21">
      <c r="A42" s="26">
        <v>38</v>
      </c>
      <c r="B42" s="117" t="s">
        <v>310</v>
      </c>
      <c r="C42" s="492">
        <v>164768.66213598326</v>
      </c>
      <c r="D42" s="491">
        <v>0</v>
      </c>
      <c r="E42" s="491">
        <v>88078.16120268483</v>
      </c>
      <c r="F42" s="491">
        <v>65547.57278151627</v>
      </c>
      <c r="G42" s="118">
        <f>SUM(C42:F42)</f>
        <v>318394.39612018433</v>
      </c>
      <c r="H42" s="123">
        <v>1</v>
      </c>
      <c r="I42" s="60" t="s">
        <v>12</v>
      </c>
      <c r="J42" s="121">
        <f>G42/H42</f>
        <v>318394.39612018433</v>
      </c>
    </row>
    <row r="52" spans="9:10" ht="21">
      <c r="I52" s="6"/>
      <c r="J52" s="6"/>
    </row>
    <row r="53" spans="9:10" ht="21">
      <c r="I53" s="6"/>
      <c r="J53" s="6"/>
    </row>
    <row r="54" spans="9:10" ht="21">
      <c r="I54" s="6"/>
      <c r="J54" s="6"/>
    </row>
    <row r="55" spans="9:10" ht="21">
      <c r="I55" s="6"/>
      <c r="J55" s="6"/>
    </row>
    <row r="56" spans="9:10" ht="21">
      <c r="I56" s="6"/>
      <c r="J56" s="6"/>
    </row>
    <row r="57" spans="9:10" ht="21">
      <c r="I57" s="6"/>
      <c r="J57" s="6"/>
    </row>
    <row r="58" spans="9:10" ht="21">
      <c r="I58" s="6"/>
      <c r="J58" s="6"/>
    </row>
    <row r="59" spans="9:10" ht="21">
      <c r="I59" s="6"/>
      <c r="J59" s="6"/>
    </row>
    <row r="60" spans="9:10" ht="21">
      <c r="I60" s="6"/>
      <c r="J60" s="6"/>
    </row>
    <row r="61" spans="9:10" ht="21">
      <c r="I61" s="6"/>
      <c r="J61" s="6"/>
    </row>
    <row r="62" spans="9:10" ht="21">
      <c r="I62" s="6"/>
      <c r="J62" s="6"/>
    </row>
    <row r="63" spans="9:10" ht="21">
      <c r="I63" s="6"/>
      <c r="J63" s="6"/>
    </row>
    <row r="64" spans="9:10" ht="21">
      <c r="I64" s="6"/>
      <c r="J64" s="6"/>
    </row>
    <row r="65" spans="9:10" ht="21">
      <c r="I65" s="6"/>
      <c r="J65" s="6"/>
    </row>
    <row r="66" spans="9:10" ht="21">
      <c r="I66" s="6"/>
      <c r="J66" s="6"/>
    </row>
    <row r="67" spans="9:10" ht="21">
      <c r="I67" s="6"/>
      <c r="J67" s="6"/>
    </row>
    <row r="68" spans="9:10" ht="21">
      <c r="I68" s="6"/>
      <c r="J68" s="6"/>
    </row>
    <row r="69" spans="9:10" ht="21">
      <c r="I69" s="6"/>
      <c r="J69" s="6"/>
    </row>
    <row r="70" spans="9:10" ht="21">
      <c r="I70" s="6"/>
      <c r="J70" s="6"/>
    </row>
    <row r="71" spans="9:10" ht="21">
      <c r="I71" s="6"/>
      <c r="J71" s="6"/>
    </row>
    <row r="72" spans="9:10" ht="21">
      <c r="I72" s="6"/>
      <c r="J72" s="6"/>
    </row>
    <row r="73" spans="9:10" ht="21">
      <c r="I73" s="6"/>
      <c r="J73" s="6"/>
    </row>
    <row r="74" spans="9:10" ht="21">
      <c r="I74" s="6"/>
      <c r="J74" s="6"/>
    </row>
    <row r="75" spans="9:10" ht="21">
      <c r="I75" s="6"/>
      <c r="J75" s="6"/>
    </row>
    <row r="76" spans="9:10" ht="21">
      <c r="I76" s="6"/>
      <c r="J76" s="6"/>
    </row>
    <row r="77" spans="9:10" ht="21">
      <c r="I77" s="6"/>
      <c r="J77" s="6"/>
    </row>
    <row r="78" spans="9:10" ht="21">
      <c r="I78" s="6"/>
      <c r="J78" s="6"/>
    </row>
    <row r="79" spans="9:10" ht="21">
      <c r="I79" s="6"/>
      <c r="J79" s="6"/>
    </row>
    <row r="80" spans="9:10" ht="21">
      <c r="I80" s="6"/>
      <c r="J80" s="6"/>
    </row>
    <row r="81" spans="9:10" ht="21">
      <c r="I81" s="6"/>
      <c r="J81" s="6"/>
    </row>
    <row r="82" spans="9:10" ht="21">
      <c r="I82" s="6"/>
      <c r="J82" s="6"/>
    </row>
    <row r="83" spans="9:10" ht="21">
      <c r="I83" s="6"/>
      <c r="J83" s="6"/>
    </row>
    <row r="84" spans="9:10" ht="21">
      <c r="I84" s="6"/>
      <c r="J84" s="6"/>
    </row>
    <row r="85" spans="9:10" ht="21">
      <c r="I85" s="6"/>
      <c r="J85" s="6"/>
    </row>
    <row r="86" spans="9:10" ht="21">
      <c r="I86" s="6"/>
      <c r="J86" s="6"/>
    </row>
    <row r="87" spans="9:10" ht="21">
      <c r="I87" s="6"/>
      <c r="J87" s="6"/>
    </row>
    <row r="88" spans="9:10" ht="21">
      <c r="I88" s="6"/>
      <c r="J88" s="6"/>
    </row>
    <row r="89" spans="9:10" ht="21">
      <c r="I89" s="6"/>
      <c r="J89" s="6"/>
    </row>
    <row r="90" spans="9:10" ht="21">
      <c r="I90" s="6"/>
      <c r="J90" s="6"/>
    </row>
    <row r="91" spans="9:10" ht="21">
      <c r="I91" s="6"/>
      <c r="J91" s="6"/>
    </row>
    <row r="92" spans="9:10" ht="21">
      <c r="I92" s="6"/>
      <c r="J92" s="6"/>
    </row>
    <row r="93" spans="9:10" ht="21">
      <c r="I93" s="6"/>
      <c r="J93" s="6"/>
    </row>
    <row r="94" spans="9:10" ht="21">
      <c r="I94" s="6"/>
      <c r="J94" s="6"/>
    </row>
    <row r="95" spans="9:10" ht="21">
      <c r="I95" s="6"/>
      <c r="J95" s="6"/>
    </row>
    <row r="96" spans="9:10" ht="21">
      <c r="I96" s="6"/>
      <c r="J96" s="6"/>
    </row>
    <row r="97" spans="9:10" ht="21">
      <c r="I97" s="6"/>
      <c r="J97" s="6"/>
    </row>
    <row r="98" spans="9:10" ht="21">
      <c r="I98" s="6"/>
      <c r="J98" s="6"/>
    </row>
    <row r="99" spans="9:10" ht="21">
      <c r="I99" s="6"/>
      <c r="J99" s="6"/>
    </row>
    <row r="100" spans="9:10" ht="21">
      <c r="I100" s="6"/>
      <c r="J100" s="6"/>
    </row>
    <row r="101" spans="9:10" ht="21">
      <c r="I101" s="6"/>
      <c r="J101" s="6"/>
    </row>
    <row r="102" spans="9:10" ht="21">
      <c r="I102" s="6"/>
      <c r="J102" s="6"/>
    </row>
    <row r="103" spans="9:10" ht="21">
      <c r="I103" s="6"/>
      <c r="J103" s="6"/>
    </row>
    <row r="104" spans="9:10" ht="21">
      <c r="I104" s="6"/>
      <c r="J104" s="6"/>
    </row>
    <row r="105" spans="9:10" ht="21">
      <c r="I105" s="6"/>
      <c r="J105" s="6"/>
    </row>
  </sheetData>
  <sheetProtection/>
  <printOptions/>
  <pageMargins left="0.3937007874015748" right="0.3937007874015748" top="0.5905511811023623" bottom="0.3937007874015748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20"/>
  <sheetViews>
    <sheetView zoomScalePageLayoutView="0" workbookViewId="0" topLeftCell="A10">
      <selection activeCell="F16" sqref="F16"/>
    </sheetView>
  </sheetViews>
  <sheetFormatPr defaultColWidth="9.140625" defaultRowHeight="15"/>
  <cols>
    <col min="1" max="1" width="6.57421875" style="6" customWidth="1"/>
    <col min="2" max="2" width="42.28125" style="6" bestFit="1" customWidth="1"/>
    <col min="3" max="7" width="14.57421875" style="6" customWidth="1"/>
    <col min="8" max="8" width="8.57421875" style="134" customWidth="1"/>
    <col min="9" max="9" width="10.57421875" style="9" customWidth="1"/>
    <col min="10" max="10" width="14.57421875" style="9" customWidth="1"/>
    <col min="11" max="16384" width="9.140625" style="6" customWidth="1"/>
  </cols>
  <sheetData>
    <row r="1" spans="1:9" ht="21">
      <c r="A1" s="36" t="s">
        <v>285</v>
      </c>
      <c r="B1" s="37"/>
      <c r="C1" s="37"/>
      <c r="D1" s="37"/>
      <c r="E1" s="37"/>
      <c r="F1" s="37"/>
      <c r="G1" s="37"/>
      <c r="H1" s="124"/>
      <c r="I1" s="37"/>
    </row>
    <row r="2" spans="2:10" ht="21">
      <c r="B2" s="39"/>
      <c r="C2" s="40"/>
      <c r="D2" s="40"/>
      <c r="E2" s="40"/>
      <c r="F2" s="40"/>
      <c r="G2" s="40"/>
      <c r="H2" s="125"/>
      <c r="I2" s="40"/>
      <c r="J2" s="42" t="s">
        <v>15</v>
      </c>
    </row>
    <row r="3" spans="1:10" ht="21">
      <c r="A3" s="539" t="s">
        <v>22</v>
      </c>
      <c r="B3" s="43" t="s">
        <v>20</v>
      </c>
      <c r="C3" s="44" t="s">
        <v>1</v>
      </c>
      <c r="D3" s="44" t="s">
        <v>2</v>
      </c>
      <c r="E3" s="44" t="s">
        <v>3</v>
      </c>
      <c r="F3" s="44" t="s">
        <v>8</v>
      </c>
      <c r="G3" s="44" t="s">
        <v>9</v>
      </c>
      <c r="H3" s="126" t="s">
        <v>10</v>
      </c>
      <c r="I3" s="44" t="s">
        <v>11</v>
      </c>
      <c r="J3" s="44" t="s">
        <v>19</v>
      </c>
    </row>
    <row r="4" spans="1:10" ht="21.75" thickBot="1">
      <c r="A4" s="539"/>
      <c r="B4" s="43" t="s">
        <v>9</v>
      </c>
      <c r="C4" s="127">
        <f>SUM(C5:C2013)</f>
        <v>494014097.40999997</v>
      </c>
      <c r="D4" s="127">
        <f>SUM(D5:D2013)</f>
        <v>0</v>
      </c>
      <c r="E4" s="127">
        <f>SUM(E5:E2013)</f>
        <v>36493145.28</v>
      </c>
      <c r="F4" s="127">
        <f>SUM(F5:F2013)</f>
        <v>81870365.30999997</v>
      </c>
      <c r="G4" s="127">
        <f>SUM(G5:G2013)</f>
        <v>612377607.9999999</v>
      </c>
      <c r="H4" s="128"/>
      <c r="I4" s="129"/>
      <c r="J4" s="48"/>
    </row>
    <row r="5" spans="1:10" s="25" customFormat="1" ht="21.75" thickTop="1">
      <c r="A5" s="26">
        <v>1</v>
      </c>
      <c r="B5" s="130" t="s">
        <v>311</v>
      </c>
      <c r="C5" s="487">
        <v>275765118.3003753</v>
      </c>
      <c r="D5" s="487">
        <v>0</v>
      </c>
      <c r="E5" s="487">
        <v>21298047.528144855</v>
      </c>
      <c r="F5" s="487">
        <v>51341546.582731836</v>
      </c>
      <c r="G5" s="131">
        <f>SUM(C5:F5)</f>
        <v>348404712.41125196</v>
      </c>
      <c r="H5" s="59">
        <v>15</v>
      </c>
      <c r="I5" s="60" t="s">
        <v>12</v>
      </c>
      <c r="J5" s="132">
        <f>G5/H5</f>
        <v>23226980.827416796</v>
      </c>
    </row>
    <row r="6" spans="1:10" s="25" customFormat="1" ht="42">
      <c r="A6" s="26">
        <v>2</v>
      </c>
      <c r="B6" s="130" t="s">
        <v>163</v>
      </c>
      <c r="C6" s="487">
        <v>25921303.290323015</v>
      </c>
      <c r="D6" s="487">
        <v>0</v>
      </c>
      <c r="E6" s="487">
        <v>1738341.5338943484</v>
      </c>
      <c r="F6" s="487">
        <v>3611593.7456152597</v>
      </c>
      <c r="G6" s="131">
        <f aca="true" t="shared" si="0" ref="G6:G18">SUM(C6:F6)</f>
        <v>31271238.569832623</v>
      </c>
      <c r="H6" s="59">
        <v>2</v>
      </c>
      <c r="I6" s="60" t="s">
        <v>12</v>
      </c>
      <c r="J6" s="132">
        <f aca="true" t="shared" si="1" ref="J6:J18">G6/H6</f>
        <v>15635619.284916312</v>
      </c>
    </row>
    <row r="7" spans="1:10" s="25" customFormat="1" ht="21">
      <c r="A7" s="26">
        <v>3</v>
      </c>
      <c r="B7" s="130" t="s">
        <v>312</v>
      </c>
      <c r="C7" s="487">
        <v>9967584.199942991</v>
      </c>
      <c r="D7" s="487">
        <v>0</v>
      </c>
      <c r="E7" s="487">
        <v>682769.7097288477</v>
      </c>
      <c r="F7" s="487">
        <v>1263367.1952878968</v>
      </c>
      <c r="G7" s="131">
        <f t="shared" si="0"/>
        <v>11913721.104959736</v>
      </c>
      <c r="H7" s="59">
        <v>1</v>
      </c>
      <c r="I7" s="60" t="s">
        <v>12</v>
      </c>
      <c r="J7" s="132">
        <f t="shared" si="1"/>
        <v>11913721.104959736</v>
      </c>
    </row>
    <row r="8" spans="1:10" s="25" customFormat="1" ht="21">
      <c r="A8" s="26">
        <v>4</v>
      </c>
      <c r="B8" s="130" t="s">
        <v>313</v>
      </c>
      <c r="C8" s="487">
        <v>43590121.38176453</v>
      </c>
      <c r="D8" s="487">
        <v>0</v>
      </c>
      <c r="E8" s="487">
        <v>3112766.9263124084</v>
      </c>
      <c r="F8" s="487">
        <v>5405045.225632571</v>
      </c>
      <c r="G8" s="131">
        <f t="shared" si="0"/>
        <v>52107933.53370951</v>
      </c>
      <c r="H8" s="59">
        <v>4</v>
      </c>
      <c r="I8" s="60" t="s">
        <v>12</v>
      </c>
      <c r="J8" s="132">
        <f t="shared" si="1"/>
        <v>13026983.383427378</v>
      </c>
    </row>
    <row r="9" spans="1:10" s="25" customFormat="1" ht="21">
      <c r="A9" s="26">
        <v>5</v>
      </c>
      <c r="B9" s="130" t="s">
        <v>314</v>
      </c>
      <c r="C9" s="487">
        <v>26334339.03575882</v>
      </c>
      <c r="D9" s="487">
        <v>0</v>
      </c>
      <c r="E9" s="487">
        <v>1797268.6792842266</v>
      </c>
      <c r="F9" s="487">
        <v>3216183.6869098395</v>
      </c>
      <c r="G9" s="131">
        <f t="shared" si="0"/>
        <v>31347791.401952885</v>
      </c>
      <c r="H9" s="59">
        <v>4</v>
      </c>
      <c r="I9" s="60" t="s">
        <v>12</v>
      </c>
      <c r="J9" s="132">
        <f t="shared" si="1"/>
        <v>7836947.850488221</v>
      </c>
    </row>
    <row r="10" spans="1:10" s="25" customFormat="1" ht="21">
      <c r="A10" s="26">
        <v>6</v>
      </c>
      <c r="B10" s="130" t="s">
        <v>164</v>
      </c>
      <c r="C10" s="487">
        <v>258922.1833565451</v>
      </c>
      <c r="D10" s="487">
        <v>0</v>
      </c>
      <c r="E10" s="487">
        <v>138408.53903279046</v>
      </c>
      <c r="F10" s="487">
        <v>103003.32865666845</v>
      </c>
      <c r="G10" s="131">
        <f t="shared" si="0"/>
        <v>500334.05104600405</v>
      </c>
      <c r="H10" s="59">
        <v>12</v>
      </c>
      <c r="I10" s="60" t="s">
        <v>12</v>
      </c>
      <c r="J10" s="132">
        <f t="shared" si="1"/>
        <v>41694.50425383367</v>
      </c>
    </row>
    <row r="11" spans="1:10" s="25" customFormat="1" ht="21">
      <c r="A11" s="26">
        <v>7</v>
      </c>
      <c r="B11" s="130" t="s">
        <v>315</v>
      </c>
      <c r="C11" s="487">
        <v>37484757.76352204</v>
      </c>
      <c r="D11" s="487">
        <v>0</v>
      </c>
      <c r="E11" s="487">
        <v>2477660.13051088</v>
      </c>
      <c r="F11" s="487">
        <v>7222869.699152462</v>
      </c>
      <c r="G11" s="131">
        <f t="shared" si="0"/>
        <v>47185287.59318538</v>
      </c>
      <c r="H11" s="59">
        <v>4</v>
      </c>
      <c r="I11" s="60" t="s">
        <v>12</v>
      </c>
      <c r="J11" s="132">
        <f t="shared" si="1"/>
        <v>11796321.898296345</v>
      </c>
    </row>
    <row r="12" spans="1:10" s="25" customFormat="1" ht="42">
      <c r="A12" s="26">
        <v>8</v>
      </c>
      <c r="B12" s="130" t="s">
        <v>316</v>
      </c>
      <c r="C12" s="487">
        <v>15865666.424004897</v>
      </c>
      <c r="D12" s="487">
        <v>0</v>
      </c>
      <c r="E12" s="487">
        <v>1135992.5506835855</v>
      </c>
      <c r="F12" s="487">
        <v>1900360.418843978</v>
      </c>
      <c r="G12" s="131">
        <f t="shared" si="0"/>
        <v>18902019.39353246</v>
      </c>
      <c r="H12" s="59">
        <v>7</v>
      </c>
      <c r="I12" s="60" t="s">
        <v>12</v>
      </c>
      <c r="J12" s="132">
        <f t="shared" si="1"/>
        <v>2700288.4847903512</v>
      </c>
    </row>
    <row r="13" spans="1:10" s="25" customFormat="1" ht="42">
      <c r="A13" s="26">
        <v>9</v>
      </c>
      <c r="B13" s="130" t="s">
        <v>317</v>
      </c>
      <c r="C13" s="487">
        <v>2149965.0146567775</v>
      </c>
      <c r="D13" s="487">
        <v>0</v>
      </c>
      <c r="E13" s="487">
        <v>166478.2163538962</v>
      </c>
      <c r="F13" s="487">
        <v>256573.12106660334</v>
      </c>
      <c r="G13" s="131">
        <f t="shared" si="0"/>
        <v>2573016.352077277</v>
      </c>
      <c r="H13" s="59">
        <v>2</v>
      </c>
      <c r="I13" s="60" t="s">
        <v>12</v>
      </c>
      <c r="J13" s="132">
        <f t="shared" si="1"/>
        <v>1286508.1760386385</v>
      </c>
    </row>
    <row r="14" spans="1:10" s="25" customFormat="1" ht="24" customHeight="1">
      <c r="A14" s="26">
        <v>10</v>
      </c>
      <c r="B14" s="130" t="s">
        <v>165</v>
      </c>
      <c r="C14" s="487">
        <v>1051401.0824037306</v>
      </c>
      <c r="D14" s="487">
        <v>0</v>
      </c>
      <c r="E14" s="487">
        <v>86569.23842364002</v>
      </c>
      <c r="F14" s="487">
        <v>113192.98821643015</v>
      </c>
      <c r="G14" s="131">
        <f t="shared" si="0"/>
        <v>1251163.3090438007</v>
      </c>
      <c r="H14" s="59">
        <v>1</v>
      </c>
      <c r="I14" s="60" t="s">
        <v>12</v>
      </c>
      <c r="J14" s="132">
        <f t="shared" si="1"/>
        <v>1251163.3090438007</v>
      </c>
    </row>
    <row r="15" spans="1:10" s="25" customFormat="1" ht="21">
      <c r="A15" s="26">
        <v>11</v>
      </c>
      <c r="B15" s="130" t="s">
        <v>166</v>
      </c>
      <c r="C15" s="487">
        <v>10351622.961843224</v>
      </c>
      <c r="D15" s="487">
        <v>0</v>
      </c>
      <c r="E15" s="487">
        <v>715423.4526795386</v>
      </c>
      <c r="F15" s="487">
        <v>1331356.573759438</v>
      </c>
      <c r="G15" s="131">
        <f t="shared" si="0"/>
        <v>12398402.988282202</v>
      </c>
      <c r="H15" s="59">
        <v>18</v>
      </c>
      <c r="I15" s="60" t="s">
        <v>75</v>
      </c>
      <c r="J15" s="132">
        <f t="shared" si="1"/>
        <v>688800.1660156779</v>
      </c>
    </row>
    <row r="16" spans="1:10" s="25" customFormat="1" ht="21">
      <c r="A16" s="26">
        <v>12</v>
      </c>
      <c r="B16" s="130" t="s">
        <v>318</v>
      </c>
      <c r="C16" s="487">
        <v>22605863.88842417</v>
      </c>
      <c r="D16" s="487">
        <v>0</v>
      </c>
      <c r="E16" s="487">
        <v>1501495.5604764228</v>
      </c>
      <c r="F16" s="487">
        <v>3251256.9466649597</v>
      </c>
      <c r="G16" s="131">
        <f t="shared" si="0"/>
        <v>27358616.39556555</v>
      </c>
      <c r="H16" s="59">
        <v>1010</v>
      </c>
      <c r="I16" s="60" t="s">
        <v>136</v>
      </c>
      <c r="J16" s="132">
        <f t="shared" si="1"/>
        <v>27087.739005510448</v>
      </c>
    </row>
    <row r="17" spans="1:10" s="25" customFormat="1" ht="21">
      <c r="A17" s="26">
        <v>13</v>
      </c>
      <c r="B17" s="130" t="s">
        <v>319</v>
      </c>
      <c r="C17" s="487">
        <v>1074982.5073283887</v>
      </c>
      <c r="D17" s="487">
        <v>0</v>
      </c>
      <c r="E17" s="487">
        <v>83239.1081769481</v>
      </c>
      <c r="F17" s="487">
        <v>128286.56053330167</v>
      </c>
      <c r="G17" s="131">
        <f t="shared" si="0"/>
        <v>1286508.1760386385</v>
      </c>
      <c r="H17" s="59">
        <v>1</v>
      </c>
      <c r="I17" s="60" t="s">
        <v>12</v>
      </c>
      <c r="J17" s="132">
        <f t="shared" si="1"/>
        <v>1286508.1760386385</v>
      </c>
    </row>
    <row r="18" spans="1:10" s="25" customFormat="1" ht="42">
      <c r="A18" s="26">
        <v>14</v>
      </c>
      <c r="B18" s="130" t="s">
        <v>167</v>
      </c>
      <c r="C18" s="487">
        <v>5831083.635115567</v>
      </c>
      <c r="D18" s="487">
        <v>0</v>
      </c>
      <c r="E18" s="487">
        <v>435944.78662063245</v>
      </c>
      <c r="F18" s="487">
        <v>785860.2505252679</v>
      </c>
      <c r="G18" s="131">
        <f t="shared" si="0"/>
        <v>7052888.672261467</v>
      </c>
      <c r="H18" s="59">
        <v>2</v>
      </c>
      <c r="I18" s="60" t="s">
        <v>12</v>
      </c>
      <c r="J18" s="132">
        <f t="shared" si="1"/>
        <v>3526444.3361307336</v>
      </c>
    </row>
    <row r="19" spans="1:10" s="25" customFormat="1" ht="21">
      <c r="A19" s="26">
        <v>15</v>
      </c>
      <c r="B19" s="130" t="s">
        <v>320</v>
      </c>
      <c r="C19" s="488">
        <v>15596597.079044066</v>
      </c>
      <c r="D19" s="488">
        <v>0</v>
      </c>
      <c r="E19" s="488">
        <v>1034661.1584742948</v>
      </c>
      <c r="F19" s="488">
        <v>1874321.4136219453</v>
      </c>
      <c r="G19" s="131">
        <f>SUM(C19:F19)</f>
        <v>18505579.651140306</v>
      </c>
      <c r="H19" s="123">
        <v>1</v>
      </c>
      <c r="I19" s="60" t="s">
        <v>12</v>
      </c>
      <c r="J19" s="132">
        <f>G19/H19</f>
        <v>18505579.651140306</v>
      </c>
    </row>
    <row r="20" spans="1:10" s="25" customFormat="1" ht="21">
      <c r="A20" s="26">
        <v>16</v>
      </c>
      <c r="B20" s="130" t="s">
        <v>321</v>
      </c>
      <c r="C20" s="488">
        <v>164768.66213598326</v>
      </c>
      <c r="D20" s="488">
        <v>0</v>
      </c>
      <c r="E20" s="488">
        <v>88078.16120268483</v>
      </c>
      <c r="F20" s="488">
        <v>65547.57278151627</v>
      </c>
      <c r="G20" s="131">
        <f>SUM(C20:F20)</f>
        <v>318394.39612018433</v>
      </c>
      <c r="H20" s="59">
        <v>1</v>
      </c>
      <c r="I20" s="60" t="s">
        <v>12</v>
      </c>
      <c r="J20" s="133">
        <f>G20/H20</f>
        <v>318394.39612018433</v>
      </c>
    </row>
  </sheetData>
  <sheetProtection/>
  <mergeCells count="1">
    <mergeCell ref="A3:A4"/>
  </mergeCells>
  <printOptions/>
  <pageMargins left="0.3937007874015748" right="0" top="0.5905511811023623" bottom="0.3937007874015748" header="0.31496062992125984" footer="0.31496062992125984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V237"/>
  <sheetViews>
    <sheetView zoomScalePageLayoutView="0" workbookViewId="0" topLeftCell="A1">
      <pane xSplit="2" ySplit="6" topLeftCell="O13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43" sqref="B143"/>
    </sheetView>
  </sheetViews>
  <sheetFormatPr defaultColWidth="9.140625" defaultRowHeight="15"/>
  <cols>
    <col min="1" max="1" width="5.57421875" style="178" customWidth="1"/>
    <col min="2" max="2" width="30.57421875" style="33" customWidth="1"/>
    <col min="3" max="3" width="11.57421875" style="6" customWidth="1"/>
    <col min="4" max="4" width="11.57421875" style="521" customWidth="1"/>
    <col min="5" max="7" width="11.57421875" style="6" customWidth="1"/>
    <col min="8" max="8" width="8.57421875" style="175" customWidth="1"/>
    <col min="9" max="9" width="11.57421875" style="8" customWidth="1"/>
    <col min="10" max="10" width="12.57421875" style="476" customWidth="1"/>
    <col min="11" max="11" width="30.57421875" style="33" customWidth="1"/>
    <col min="12" max="16" width="11.57421875" style="6" customWidth="1"/>
    <col min="17" max="17" width="8.57421875" style="134" customWidth="1"/>
    <col min="18" max="18" width="11.57421875" style="176" customWidth="1"/>
    <col min="19" max="19" width="11.57421875" style="177" customWidth="1"/>
    <col min="20" max="20" width="19.421875" style="178" bestFit="1" customWidth="1"/>
    <col min="21" max="21" width="15.57421875" style="178" bestFit="1" customWidth="1"/>
    <col min="22" max="22" width="23.28125" style="179" bestFit="1" customWidth="1"/>
    <col min="23" max="23" width="9.140625" style="6" customWidth="1"/>
    <col min="24" max="24" width="30.28125" style="6" bestFit="1" customWidth="1"/>
    <col min="25" max="16384" width="9.140625" style="6" customWidth="1"/>
  </cols>
  <sheetData>
    <row r="1" spans="1:10" ht="21">
      <c r="A1" s="174" t="s">
        <v>322</v>
      </c>
      <c r="J1" s="9"/>
    </row>
    <row r="2" spans="10:22" ht="21.75" thickBot="1">
      <c r="J2" s="180"/>
      <c r="K2" s="181"/>
      <c r="S2" s="182"/>
      <c r="V2" s="183" t="s">
        <v>15</v>
      </c>
    </row>
    <row r="3" spans="1:22" ht="21.75" thickBot="1">
      <c r="A3" s="540" t="s">
        <v>22</v>
      </c>
      <c r="B3" s="541" t="s">
        <v>323</v>
      </c>
      <c r="C3" s="540" t="s">
        <v>324</v>
      </c>
      <c r="D3" s="540"/>
      <c r="E3" s="540"/>
      <c r="F3" s="540"/>
      <c r="G3" s="540"/>
      <c r="H3" s="540"/>
      <c r="I3" s="540"/>
      <c r="J3" s="540"/>
      <c r="K3" s="541" t="s">
        <v>7</v>
      </c>
      <c r="L3" s="540" t="s">
        <v>345</v>
      </c>
      <c r="M3" s="540"/>
      <c r="N3" s="540"/>
      <c r="O3" s="540"/>
      <c r="P3" s="540"/>
      <c r="Q3" s="540"/>
      <c r="R3" s="540"/>
      <c r="S3" s="540"/>
      <c r="T3" s="542" t="s">
        <v>325</v>
      </c>
      <c r="U3" s="542"/>
      <c r="V3" s="542"/>
    </row>
    <row r="4" spans="1:22" s="191" customFormat="1" ht="42.75" thickBot="1">
      <c r="A4" s="540"/>
      <c r="B4" s="541"/>
      <c r="C4" s="185" t="s">
        <v>326</v>
      </c>
      <c r="D4" s="186" t="s">
        <v>327</v>
      </c>
      <c r="E4" s="185" t="s">
        <v>328</v>
      </c>
      <c r="F4" s="186" t="s">
        <v>329</v>
      </c>
      <c r="G4" s="186" t="s">
        <v>330</v>
      </c>
      <c r="H4" s="187" t="s">
        <v>331</v>
      </c>
      <c r="I4" s="184" t="s">
        <v>332</v>
      </c>
      <c r="J4" s="186" t="s">
        <v>333</v>
      </c>
      <c r="K4" s="541"/>
      <c r="L4" s="185" t="s">
        <v>334</v>
      </c>
      <c r="M4" s="185" t="s">
        <v>335</v>
      </c>
      <c r="N4" s="185" t="s">
        <v>3</v>
      </c>
      <c r="O4" s="185" t="s">
        <v>8</v>
      </c>
      <c r="P4" s="185" t="s">
        <v>9</v>
      </c>
      <c r="Q4" s="188" t="s">
        <v>10</v>
      </c>
      <c r="R4" s="184" t="s">
        <v>11</v>
      </c>
      <c r="S4" s="186" t="s">
        <v>19</v>
      </c>
      <c r="T4" s="189" t="s">
        <v>336</v>
      </c>
      <c r="U4" s="190" t="s">
        <v>337</v>
      </c>
      <c r="V4" s="189" t="s">
        <v>338</v>
      </c>
    </row>
    <row r="5" spans="1:22" s="475" customFormat="1" ht="21.75" thickBot="1">
      <c r="A5" s="477"/>
      <c r="B5" s="478" t="s">
        <v>330</v>
      </c>
      <c r="C5" s="479">
        <f>SUM(C7:C2113)</f>
        <v>524085518.47999984</v>
      </c>
      <c r="D5" s="522">
        <f>SUM(D7:D2113)</f>
        <v>0</v>
      </c>
      <c r="E5" s="479">
        <f>SUM(E7:E2113)</f>
        <v>36483816.980000004</v>
      </c>
      <c r="F5" s="479">
        <f>SUM(F7:F2113)</f>
        <v>66464960.46999999</v>
      </c>
      <c r="G5" s="479">
        <f>SUM(G7:G2113)</f>
        <v>627034295.93</v>
      </c>
      <c r="H5" s="480"/>
      <c r="I5" s="481"/>
      <c r="J5" s="479"/>
      <c r="K5" s="478" t="s">
        <v>9</v>
      </c>
      <c r="L5" s="479">
        <f>SUM(L7:L2113)</f>
        <v>494014097.45000017</v>
      </c>
      <c r="M5" s="479">
        <f>SUM(M7:M2113)</f>
        <v>0</v>
      </c>
      <c r="N5" s="479">
        <f>SUM(N7:N2113)</f>
        <v>36493145.27</v>
      </c>
      <c r="O5" s="479">
        <f>SUM(O7:O2113)</f>
        <v>81870365.28000003</v>
      </c>
      <c r="P5" s="479">
        <f>SUM(P7:P2113)</f>
        <v>612377608</v>
      </c>
      <c r="Q5" s="482"/>
      <c r="R5" s="483"/>
      <c r="S5" s="484"/>
      <c r="T5" s="485"/>
      <c r="U5" s="485"/>
      <c r="V5" s="486"/>
    </row>
    <row r="6" spans="1:22" ht="21">
      <c r="A6" s="192"/>
      <c r="B6" s="193" t="s">
        <v>339</v>
      </c>
      <c r="C6" s="194"/>
      <c r="D6" s="523"/>
      <c r="E6" s="195"/>
      <c r="F6" s="195"/>
      <c r="G6" s="196"/>
      <c r="H6" s="197"/>
      <c r="I6" s="198"/>
      <c r="J6" s="199"/>
      <c r="K6" s="193" t="s">
        <v>339</v>
      </c>
      <c r="L6" s="194"/>
      <c r="M6" s="195"/>
      <c r="N6" s="195"/>
      <c r="O6" s="195"/>
      <c r="P6" s="196"/>
      <c r="Q6" s="200"/>
      <c r="R6" s="201"/>
      <c r="S6" s="202"/>
      <c r="T6" s="203"/>
      <c r="U6" s="204"/>
      <c r="V6" s="205"/>
    </row>
    <row r="7" spans="1:22" s="25" customFormat="1" ht="21">
      <c r="A7" s="26"/>
      <c r="B7" s="206" t="s">
        <v>40</v>
      </c>
      <c r="C7" s="207"/>
      <c r="D7" s="524"/>
      <c r="E7" s="207"/>
      <c r="F7" s="207"/>
      <c r="G7" s="208"/>
      <c r="H7" s="209"/>
      <c r="I7" s="210"/>
      <c r="J7" s="211"/>
      <c r="K7" s="206" t="s">
        <v>40</v>
      </c>
      <c r="L7" s="212"/>
      <c r="M7" s="212"/>
      <c r="N7" s="212"/>
      <c r="O7" s="212"/>
      <c r="P7" s="208"/>
      <c r="Q7" s="213"/>
      <c r="R7" s="210"/>
      <c r="S7" s="208"/>
      <c r="T7" s="214"/>
      <c r="U7" s="214"/>
      <c r="V7" s="215"/>
    </row>
    <row r="8" spans="1:22" s="25" customFormat="1" ht="21">
      <c r="A8" s="26">
        <v>1</v>
      </c>
      <c r="B8" s="216" t="s">
        <v>216</v>
      </c>
      <c r="C8" s="469">
        <v>7069988.830868001</v>
      </c>
      <c r="D8" s="525">
        <v>0</v>
      </c>
      <c r="E8" s="469">
        <v>399638.27217599994</v>
      </c>
      <c r="F8" s="469">
        <v>283191.83958</v>
      </c>
      <c r="G8" s="208">
        <f aca="true" t="shared" si="0" ref="G8:G22">SUM(C8:F8)</f>
        <v>7752818.942624002</v>
      </c>
      <c r="H8" s="209">
        <v>1</v>
      </c>
      <c r="I8" s="210" t="s">
        <v>12</v>
      </c>
      <c r="J8" s="473">
        <f aca="true" t="shared" si="1" ref="J8:J22">G8/H8</f>
        <v>7752818.942624002</v>
      </c>
      <c r="K8" s="216" t="str">
        <f>+'ต.3'!B7</f>
        <v>งานจัดทำแผนพัฒนาการเกษตร</v>
      </c>
      <c r="L8" s="448">
        <f>+'ต.3'!C7</f>
        <v>7784280.26</v>
      </c>
      <c r="M8" s="448">
        <f>+'ต.3'!D7</f>
        <v>0</v>
      </c>
      <c r="N8" s="448">
        <f>+'ต.3'!E7</f>
        <v>472405.53</v>
      </c>
      <c r="O8" s="448">
        <f>+'ต.3'!F7</f>
        <v>557550.32</v>
      </c>
      <c r="P8" s="208">
        <f aca="true" t="shared" si="2" ref="P8:P22">SUM(L8:O8)</f>
        <v>8814236.11</v>
      </c>
      <c r="Q8" s="213">
        <f>+'ต.3'!H7</f>
        <v>1</v>
      </c>
      <c r="R8" s="210" t="str">
        <f>+'ต.3'!I7</f>
        <v> เรื่อง </v>
      </c>
      <c r="S8" s="208">
        <f aca="true" t="shared" si="3" ref="S8:S22">P8/Q8</f>
        <v>8814236.11</v>
      </c>
      <c r="T8" s="450">
        <f aca="true" t="shared" si="4" ref="T8:U22">IF(G8=0,0,(P8-G8)/G8)*100</f>
        <v>13.690725595827635</v>
      </c>
      <c r="U8" s="450">
        <f t="shared" si="4"/>
        <v>0</v>
      </c>
      <c r="V8" s="462">
        <f aca="true" t="shared" si="5" ref="V8:V22">IF(J8=0,0,(S8-J8)/J8)*100</f>
        <v>13.690725595827635</v>
      </c>
    </row>
    <row r="9" spans="1:22" s="25" customFormat="1" ht="21">
      <c r="A9" s="26">
        <v>2</v>
      </c>
      <c r="B9" s="216" t="s">
        <v>217</v>
      </c>
      <c r="C9" s="469">
        <v>7536346.9331680015</v>
      </c>
      <c r="D9" s="525">
        <v>0</v>
      </c>
      <c r="E9" s="469">
        <v>425999.6357759999</v>
      </c>
      <c r="F9" s="469">
        <v>301872.04008</v>
      </c>
      <c r="G9" s="208">
        <f t="shared" si="0"/>
        <v>8264218.609024001</v>
      </c>
      <c r="H9" s="209">
        <v>4</v>
      </c>
      <c r="I9" s="210" t="s">
        <v>13</v>
      </c>
      <c r="J9" s="473">
        <f t="shared" si="1"/>
        <v>2066054.6522560003</v>
      </c>
      <c r="K9" s="216" t="str">
        <f>+'ต.3'!B8</f>
        <v>งานจัดทำรายงานภาวะเศรษฐกิจการเกษตร</v>
      </c>
      <c r="L9" s="448">
        <f>+'ต.3'!C8</f>
        <v>6920859.23</v>
      </c>
      <c r="M9" s="448">
        <f>+'ต.3'!D8</f>
        <v>0</v>
      </c>
      <c r="N9" s="448">
        <f>+'ต.3'!E8</f>
        <v>420006.99</v>
      </c>
      <c r="O9" s="448">
        <f>+'ต.3'!F8</f>
        <v>495707.65</v>
      </c>
      <c r="P9" s="208">
        <f t="shared" si="2"/>
        <v>7836573.870000001</v>
      </c>
      <c r="Q9" s="213">
        <f>+'ต.3'!H8</f>
        <v>4</v>
      </c>
      <c r="R9" s="210" t="str">
        <f>+'ต.3'!I8</f>
        <v> ครั้ง </v>
      </c>
      <c r="S9" s="208">
        <f t="shared" si="3"/>
        <v>1959143.4675000003</v>
      </c>
      <c r="T9" s="450">
        <f t="shared" si="4"/>
        <v>-5.174654244468308</v>
      </c>
      <c r="U9" s="450">
        <f t="shared" si="4"/>
        <v>0</v>
      </c>
      <c r="V9" s="462">
        <f t="shared" si="5"/>
        <v>-5.174654244468308</v>
      </c>
    </row>
    <row r="10" spans="1:22" s="25" customFormat="1" ht="42">
      <c r="A10" s="26">
        <v>3</v>
      </c>
      <c r="B10" s="216" t="s">
        <v>218</v>
      </c>
      <c r="C10" s="469">
        <v>5181238.516553001</v>
      </c>
      <c r="D10" s="525">
        <v>0</v>
      </c>
      <c r="E10" s="469">
        <v>292874.74959599995</v>
      </c>
      <c r="F10" s="469">
        <v>207537.027555</v>
      </c>
      <c r="G10" s="208">
        <f t="shared" si="0"/>
        <v>5681650.293704</v>
      </c>
      <c r="H10" s="209">
        <v>18</v>
      </c>
      <c r="I10" s="210" t="s">
        <v>12</v>
      </c>
      <c r="J10" s="473">
        <f t="shared" si="1"/>
        <v>315647.2385391111</v>
      </c>
      <c r="K10" s="216" t="str">
        <f>+'ต.3'!B9</f>
        <v>งานจัดทำยุทธศาสตร์ มาตรการ แนวทางพัฒนาการเกษตร</v>
      </c>
      <c r="L10" s="448">
        <f>+'ต.3'!C9</f>
        <v>5621230.69</v>
      </c>
      <c r="M10" s="448">
        <f>+'ต.3'!D9</f>
        <v>0</v>
      </c>
      <c r="N10" s="448">
        <f>+'ต.3'!E9</f>
        <v>341136.28</v>
      </c>
      <c r="O10" s="448">
        <f>+'ต.3'!F9</f>
        <v>402621.55</v>
      </c>
      <c r="P10" s="208">
        <f t="shared" si="2"/>
        <v>6364988.5200000005</v>
      </c>
      <c r="Q10" s="213">
        <f>+'ต.3'!H9</f>
        <v>18</v>
      </c>
      <c r="R10" s="210" t="str">
        <f>+'ต.3'!I9</f>
        <v> เรื่อง </v>
      </c>
      <c r="S10" s="208">
        <f t="shared" si="3"/>
        <v>353610.4733333334</v>
      </c>
      <c r="T10" s="450">
        <f t="shared" si="4"/>
        <v>12.027108163507123</v>
      </c>
      <c r="U10" s="450">
        <f t="shared" si="4"/>
        <v>0</v>
      </c>
      <c r="V10" s="462">
        <f t="shared" si="5"/>
        <v>12.027108163507139</v>
      </c>
    </row>
    <row r="11" spans="1:22" s="25" customFormat="1" ht="42">
      <c r="A11" s="26">
        <v>4</v>
      </c>
      <c r="B11" s="216" t="s">
        <v>219</v>
      </c>
      <c r="C11" s="469">
        <v>3768173.4665840007</v>
      </c>
      <c r="D11" s="525">
        <v>0</v>
      </c>
      <c r="E11" s="469">
        <v>212999.81788799996</v>
      </c>
      <c r="F11" s="469">
        <v>150936.02004</v>
      </c>
      <c r="G11" s="208">
        <f t="shared" si="0"/>
        <v>4132109.3045120006</v>
      </c>
      <c r="H11" s="209">
        <v>21</v>
      </c>
      <c r="I11" s="210" t="s">
        <v>280</v>
      </c>
      <c r="J11" s="473">
        <f t="shared" si="1"/>
        <v>196767.1097386667</v>
      </c>
      <c r="K11" s="216" t="str">
        <f>+'ต.3'!B10</f>
        <v>งานวิเคราะห์แผนงานโครงการและงบประมาณของ กษ.</v>
      </c>
      <c r="L11" s="448">
        <f>+'ต.3'!C10</f>
        <v>3889891.64</v>
      </c>
      <c r="M11" s="448">
        <f>+'ต.3'!D10</f>
        <v>0</v>
      </c>
      <c r="N11" s="448">
        <f>+'ต.3'!E10</f>
        <v>236066.31</v>
      </c>
      <c r="O11" s="448">
        <f>+'ต.3'!F10</f>
        <v>278614.11</v>
      </c>
      <c r="P11" s="208">
        <f t="shared" si="2"/>
        <v>4404572.0600000005</v>
      </c>
      <c r="Q11" s="213">
        <f>+'ต.3'!H10</f>
        <v>21</v>
      </c>
      <c r="R11" s="210" t="str">
        <f>+'ต.3'!I10</f>
        <v> หน่วยงาน </v>
      </c>
      <c r="S11" s="208">
        <f t="shared" si="3"/>
        <v>209741.5266666667</v>
      </c>
      <c r="T11" s="450">
        <f t="shared" si="4"/>
        <v>6.593793518251995</v>
      </c>
      <c r="U11" s="450">
        <f t="shared" si="4"/>
        <v>0</v>
      </c>
      <c r="V11" s="462">
        <f t="shared" si="5"/>
        <v>6.593793518251993</v>
      </c>
    </row>
    <row r="12" spans="1:22" s="25" customFormat="1" ht="21">
      <c r="A12" s="26">
        <v>5</v>
      </c>
      <c r="B12" s="216" t="s">
        <v>220</v>
      </c>
      <c r="C12" s="469">
        <v>3297151.7832610006</v>
      </c>
      <c r="D12" s="525">
        <v>0</v>
      </c>
      <c r="E12" s="469">
        <v>186374.840652</v>
      </c>
      <c r="F12" s="469">
        <v>132069.01753500002</v>
      </c>
      <c r="G12" s="208">
        <f t="shared" si="0"/>
        <v>3615595.641448001</v>
      </c>
      <c r="H12" s="209">
        <v>12</v>
      </c>
      <c r="I12" s="210" t="s">
        <v>13</v>
      </c>
      <c r="J12" s="473">
        <f t="shared" si="1"/>
        <v>301299.6367873334</v>
      </c>
      <c r="K12" s="216" t="str">
        <f>+'ต.3'!B11</f>
        <v>งานติดตามผลการดำเนินงานของ กษ.</v>
      </c>
      <c r="L12" s="448">
        <f>+'ต.3'!C11</f>
        <v>3462678.11</v>
      </c>
      <c r="M12" s="448">
        <f>+'ต.3'!D11</f>
        <v>0</v>
      </c>
      <c r="N12" s="448">
        <f>+'ต.3'!E11</f>
        <v>210139.95</v>
      </c>
      <c r="O12" s="448">
        <f>+'ต.3'!F11</f>
        <v>248014.87</v>
      </c>
      <c r="P12" s="208">
        <f t="shared" si="2"/>
        <v>3920832.93</v>
      </c>
      <c r="Q12" s="213">
        <f>+'ต.3'!H11</f>
        <v>12</v>
      </c>
      <c r="R12" s="210" t="str">
        <f>+'ต.3'!I11</f>
        <v> ครั้ง </v>
      </c>
      <c r="S12" s="208">
        <f t="shared" si="3"/>
        <v>326736.0775</v>
      </c>
      <c r="T12" s="450">
        <f t="shared" si="4"/>
        <v>8.442240748740241</v>
      </c>
      <c r="U12" s="450">
        <f t="shared" si="4"/>
        <v>0</v>
      </c>
      <c r="V12" s="462">
        <f t="shared" si="5"/>
        <v>8.442240748740241</v>
      </c>
    </row>
    <row r="13" spans="1:22" s="25" customFormat="1" ht="21">
      <c r="A13" s="26">
        <v>6</v>
      </c>
      <c r="B13" s="216" t="s">
        <v>221</v>
      </c>
      <c r="C13" s="469">
        <v>3297151.7832610006</v>
      </c>
      <c r="D13" s="525">
        <v>0</v>
      </c>
      <c r="E13" s="469">
        <v>186374.840652</v>
      </c>
      <c r="F13" s="469">
        <v>132069.01753500002</v>
      </c>
      <c r="G13" s="208">
        <f t="shared" si="0"/>
        <v>3615595.641448001</v>
      </c>
      <c r="H13" s="209">
        <v>14</v>
      </c>
      <c r="I13" s="210" t="s">
        <v>13</v>
      </c>
      <c r="J13" s="473">
        <f t="shared" si="1"/>
        <v>258256.83153200007</v>
      </c>
      <c r="K13" s="216" t="str">
        <f>+'ต.3'!B12</f>
        <v>งานติดตามผลการใช้จ่ายเงินของ กษ.</v>
      </c>
      <c r="L13" s="448">
        <f>+'ต.3'!C12</f>
        <v>3462678.11</v>
      </c>
      <c r="M13" s="448">
        <f>+'ต.3'!D12</f>
        <v>0</v>
      </c>
      <c r="N13" s="448">
        <f>+'ต.3'!E12</f>
        <v>210139.95</v>
      </c>
      <c r="O13" s="448">
        <f>+'ต.3'!F12</f>
        <v>248014.87</v>
      </c>
      <c r="P13" s="208">
        <f t="shared" si="2"/>
        <v>3920832.93</v>
      </c>
      <c r="Q13" s="213">
        <f>+'ต.3'!H12</f>
        <v>14</v>
      </c>
      <c r="R13" s="210" t="str">
        <f>+'ต.3'!I12</f>
        <v> ครั้ง </v>
      </c>
      <c r="S13" s="208">
        <f t="shared" si="3"/>
        <v>280059.495</v>
      </c>
      <c r="T13" s="450">
        <f t="shared" si="4"/>
        <v>8.442240748740241</v>
      </c>
      <c r="U13" s="450">
        <f t="shared" si="4"/>
        <v>0</v>
      </c>
      <c r="V13" s="462">
        <f t="shared" si="5"/>
        <v>8.442240748740232</v>
      </c>
    </row>
    <row r="14" spans="1:22" s="25" customFormat="1" ht="21">
      <c r="A14" s="26">
        <v>7</v>
      </c>
      <c r="B14" s="216" t="s">
        <v>138</v>
      </c>
      <c r="C14" s="469">
        <v>8007368.616491002</v>
      </c>
      <c r="D14" s="525">
        <v>0</v>
      </c>
      <c r="E14" s="469">
        <v>452624.61301200005</v>
      </c>
      <c r="F14" s="469">
        <v>320739.04258500005</v>
      </c>
      <c r="G14" s="208">
        <f t="shared" si="0"/>
        <v>8780732.272088002</v>
      </c>
      <c r="H14" s="209">
        <v>40</v>
      </c>
      <c r="I14" s="210" t="s">
        <v>13</v>
      </c>
      <c r="J14" s="473">
        <f t="shared" si="1"/>
        <v>219518.30680220007</v>
      </c>
      <c r="K14" s="216" t="str">
        <f>+'ต.3'!B13</f>
        <v>งานจัดประชุม</v>
      </c>
      <c r="L14" s="448">
        <f>+'ต.3'!C13</f>
        <v>6484651.73</v>
      </c>
      <c r="M14" s="448">
        <f>+'ต.3'!D13</f>
        <v>0</v>
      </c>
      <c r="N14" s="448">
        <f>+'ต.3'!E13</f>
        <v>393534.82</v>
      </c>
      <c r="O14" s="448">
        <f>+'ต.3'!F13</f>
        <v>464464.21</v>
      </c>
      <c r="P14" s="208">
        <f t="shared" si="2"/>
        <v>7342650.760000001</v>
      </c>
      <c r="Q14" s="213">
        <f>+'ต.3'!H13</f>
        <v>30</v>
      </c>
      <c r="R14" s="210" t="str">
        <f>+'ต.3'!I13</f>
        <v> ครั้ง </v>
      </c>
      <c r="S14" s="208">
        <f t="shared" si="3"/>
        <v>244755.02533333335</v>
      </c>
      <c r="T14" s="450">
        <f t="shared" si="4"/>
        <v>-16.377694564943557</v>
      </c>
      <c r="U14" s="450">
        <f t="shared" si="4"/>
        <v>-25</v>
      </c>
      <c r="V14" s="462">
        <f t="shared" si="5"/>
        <v>11.496407246741919</v>
      </c>
    </row>
    <row r="15" spans="1:22" s="25" customFormat="1" ht="63">
      <c r="A15" s="26">
        <v>8</v>
      </c>
      <c r="B15" s="216" t="s">
        <v>139</v>
      </c>
      <c r="C15" s="469">
        <v>942043.3666460002</v>
      </c>
      <c r="D15" s="525">
        <v>0</v>
      </c>
      <c r="E15" s="469">
        <v>53249.95447199999</v>
      </c>
      <c r="F15" s="469">
        <v>37734.00501</v>
      </c>
      <c r="G15" s="208">
        <f t="shared" si="0"/>
        <v>1033027.3261280002</v>
      </c>
      <c r="H15" s="209">
        <v>1</v>
      </c>
      <c r="I15" s="210" t="s">
        <v>12</v>
      </c>
      <c r="J15" s="473">
        <f t="shared" si="1"/>
        <v>1033027.3261280002</v>
      </c>
      <c r="K15" s="216" t="str">
        <f>+'ต.3'!B14</f>
        <v>การบริหารจัดการการผลิตสินค้าเกษตรตามแผนที่เกษตรเพื่อการบริหารจัดการเชิงรุก (Agri-map)</v>
      </c>
      <c r="L15" s="448">
        <f>+'ต.3'!C14</f>
        <v>863421.03</v>
      </c>
      <c r="M15" s="448">
        <f>+'ต.3'!D14</f>
        <v>0</v>
      </c>
      <c r="N15" s="448">
        <f>+'ต.3'!E14</f>
        <v>52398.53</v>
      </c>
      <c r="O15" s="448">
        <f>+'ต.3'!F14</f>
        <v>61842.67</v>
      </c>
      <c r="P15" s="208">
        <f t="shared" si="2"/>
        <v>977662.2300000001</v>
      </c>
      <c r="Q15" s="213">
        <f>+'ต.3'!H14</f>
        <v>1</v>
      </c>
      <c r="R15" s="210" t="str">
        <f>+'ต.3'!I14</f>
        <v> เรื่อง </v>
      </c>
      <c r="S15" s="208">
        <f t="shared" si="3"/>
        <v>977662.2300000001</v>
      </c>
      <c r="T15" s="450">
        <f t="shared" si="4"/>
        <v>-5.359499669337875</v>
      </c>
      <c r="U15" s="450">
        <f t="shared" si="4"/>
        <v>0</v>
      </c>
      <c r="V15" s="462">
        <f t="shared" si="5"/>
        <v>-5.359499669337875</v>
      </c>
    </row>
    <row r="16" spans="1:22" s="25" customFormat="1" ht="42">
      <c r="A16" s="26">
        <v>9</v>
      </c>
      <c r="B16" s="216" t="s">
        <v>140</v>
      </c>
      <c r="C16" s="469">
        <v>2826130.0999379996</v>
      </c>
      <c r="D16" s="525">
        <v>0</v>
      </c>
      <c r="E16" s="469">
        <v>159749.86341599998</v>
      </c>
      <c r="F16" s="469">
        <v>113202.01502999998</v>
      </c>
      <c r="G16" s="208">
        <f t="shared" si="0"/>
        <v>3099081.9783839993</v>
      </c>
      <c r="H16" s="209">
        <v>4</v>
      </c>
      <c r="I16" s="210" t="s">
        <v>13</v>
      </c>
      <c r="J16" s="473">
        <f t="shared" si="1"/>
        <v>774770.4945959998</v>
      </c>
      <c r="K16" s="216" t="str">
        <f>+'ต.3'!B15</f>
        <v>การจัดทำภาวะเศรษฐกิจการเกษรตรระดับภูมิภาค</v>
      </c>
      <c r="L16" s="448">
        <f>+'ต.3'!C15</f>
        <v>2594760.09</v>
      </c>
      <c r="M16" s="448">
        <f>+'ต.3'!D15</f>
        <v>0</v>
      </c>
      <c r="N16" s="448">
        <f>+'ต.3'!E15</f>
        <v>157468.51</v>
      </c>
      <c r="O16" s="448">
        <f>+'ต.3'!F15</f>
        <v>185850.11</v>
      </c>
      <c r="P16" s="208">
        <f t="shared" si="2"/>
        <v>2938078.7099999995</v>
      </c>
      <c r="Q16" s="213">
        <f>+'ต.3'!H15</f>
        <v>4</v>
      </c>
      <c r="R16" s="210" t="str">
        <f>+'ต.3'!I15</f>
        <v> ครั้ง </v>
      </c>
      <c r="S16" s="208">
        <f t="shared" si="3"/>
        <v>734519.6774999999</v>
      </c>
      <c r="T16" s="450">
        <f t="shared" si="4"/>
        <v>-5.1951923023331625</v>
      </c>
      <c r="U16" s="450">
        <f t="shared" si="4"/>
        <v>0</v>
      </c>
      <c r="V16" s="462">
        <f t="shared" si="5"/>
        <v>-5.1951923023331625</v>
      </c>
    </row>
    <row r="17" spans="1:22" s="25" customFormat="1" ht="42">
      <c r="A17" s="26">
        <v>10</v>
      </c>
      <c r="B17" s="216" t="s">
        <v>141</v>
      </c>
      <c r="C17" s="469">
        <v>942043.3666460002</v>
      </c>
      <c r="D17" s="525">
        <v>0</v>
      </c>
      <c r="E17" s="469">
        <v>53249.95447199999</v>
      </c>
      <c r="F17" s="469">
        <v>37734.00501</v>
      </c>
      <c r="G17" s="208">
        <f t="shared" si="0"/>
        <v>1033027.3261280002</v>
      </c>
      <c r="H17" s="209">
        <v>1</v>
      </c>
      <c r="I17" s="210" t="s">
        <v>12</v>
      </c>
      <c r="J17" s="473">
        <f t="shared" si="1"/>
        <v>1033027.3261280002</v>
      </c>
      <c r="K17" s="216" t="str">
        <f>+'ต.3'!B16</f>
        <v>การขับเคลื่อนการดำเนินงานตามโครงการพัฒนาเกษตรอินทรีย์ในระดับพื้นที่</v>
      </c>
      <c r="L17" s="448">
        <f>+'ต.3'!C16</f>
        <v>863421.03</v>
      </c>
      <c r="M17" s="448">
        <f>+'ต.3'!D16</f>
        <v>0</v>
      </c>
      <c r="N17" s="448">
        <f>+'ต.3'!E16</f>
        <v>52398.53</v>
      </c>
      <c r="O17" s="448">
        <f>+'ต.3'!F16</f>
        <v>61842.67</v>
      </c>
      <c r="P17" s="208">
        <f t="shared" si="2"/>
        <v>977662.2300000001</v>
      </c>
      <c r="Q17" s="213">
        <f>+'ต.3'!H16</f>
        <v>2</v>
      </c>
      <c r="R17" s="210" t="str">
        <f>+'ต.3'!I16</f>
        <v> เรื่อง </v>
      </c>
      <c r="S17" s="208">
        <f t="shared" si="3"/>
        <v>488831.11500000005</v>
      </c>
      <c r="T17" s="450">
        <f t="shared" si="4"/>
        <v>-5.359499669337875</v>
      </c>
      <c r="U17" s="450">
        <f t="shared" si="4"/>
        <v>100</v>
      </c>
      <c r="V17" s="462">
        <f t="shared" si="5"/>
        <v>-52.67974983466894</v>
      </c>
    </row>
    <row r="18" spans="1:22" s="25" customFormat="1" ht="21">
      <c r="A18" s="26">
        <v>11</v>
      </c>
      <c r="B18" s="216" t="s">
        <v>427</v>
      </c>
      <c r="C18" s="469">
        <v>1413065.0499689998</v>
      </c>
      <c r="D18" s="525">
        <v>0</v>
      </c>
      <c r="E18" s="469">
        <v>79874.93170799999</v>
      </c>
      <c r="F18" s="469">
        <v>56601.00751499999</v>
      </c>
      <c r="G18" s="208">
        <f t="shared" si="0"/>
        <v>1549540.9891919997</v>
      </c>
      <c r="H18" s="209">
        <v>1</v>
      </c>
      <c r="I18" s="210" t="s">
        <v>12</v>
      </c>
      <c r="J18" s="473">
        <f t="shared" si="1"/>
        <v>1549540.9891919997</v>
      </c>
      <c r="K18" s="216"/>
      <c r="L18" s="448"/>
      <c r="M18" s="448"/>
      <c r="N18" s="448"/>
      <c r="O18" s="448"/>
      <c r="P18" s="208">
        <f t="shared" si="2"/>
        <v>0</v>
      </c>
      <c r="Q18" s="213"/>
      <c r="R18" s="210"/>
      <c r="S18" s="208" t="e">
        <f t="shared" si="3"/>
        <v>#DIV/0!</v>
      </c>
      <c r="T18" s="450">
        <f t="shared" si="4"/>
        <v>-100</v>
      </c>
      <c r="U18" s="450">
        <f t="shared" si="4"/>
        <v>-100</v>
      </c>
      <c r="V18" s="462" t="e">
        <f t="shared" si="5"/>
        <v>#DIV/0!</v>
      </c>
    </row>
    <row r="19" spans="1:22" s="25" customFormat="1" ht="63">
      <c r="A19" s="26">
        <v>12</v>
      </c>
      <c r="B19" s="216" t="s">
        <v>428</v>
      </c>
      <c r="C19" s="469">
        <v>1413065.0499689998</v>
      </c>
      <c r="D19" s="525">
        <v>0</v>
      </c>
      <c r="E19" s="469">
        <v>79874.93170799999</v>
      </c>
      <c r="F19" s="469">
        <v>56601.00751499999</v>
      </c>
      <c r="G19" s="208">
        <f t="shared" si="0"/>
        <v>1549540.9891919997</v>
      </c>
      <c r="H19" s="209">
        <v>1</v>
      </c>
      <c r="I19" s="210" t="s">
        <v>12</v>
      </c>
      <c r="J19" s="473">
        <f t="shared" si="1"/>
        <v>1549540.9891919997</v>
      </c>
      <c r="K19" s="216"/>
      <c r="L19" s="448"/>
      <c r="M19" s="448"/>
      <c r="N19" s="448"/>
      <c r="O19" s="448"/>
      <c r="P19" s="208">
        <f t="shared" si="2"/>
        <v>0</v>
      </c>
      <c r="Q19" s="213"/>
      <c r="R19" s="210"/>
      <c r="S19" s="208" t="e">
        <f t="shared" si="3"/>
        <v>#DIV/0!</v>
      </c>
      <c r="T19" s="450">
        <f t="shared" si="4"/>
        <v>-100</v>
      </c>
      <c r="U19" s="450">
        <f t="shared" si="4"/>
        <v>-100</v>
      </c>
      <c r="V19" s="462" t="e">
        <f t="shared" si="5"/>
        <v>#DIV/0!</v>
      </c>
    </row>
    <row r="20" spans="1:22" s="25" customFormat="1" ht="42">
      <c r="A20" s="26">
        <v>13</v>
      </c>
      <c r="B20" s="216" t="s">
        <v>142</v>
      </c>
      <c r="C20" s="469">
        <v>942043.3666460002</v>
      </c>
      <c r="D20" s="525">
        <v>0</v>
      </c>
      <c r="E20" s="469">
        <v>53249.95447199999</v>
      </c>
      <c r="F20" s="469">
        <v>37734.00501</v>
      </c>
      <c r="G20" s="208">
        <f t="shared" si="0"/>
        <v>1033027.3261280002</v>
      </c>
      <c r="H20" s="209">
        <v>1</v>
      </c>
      <c r="I20" s="210" t="s">
        <v>12</v>
      </c>
      <c r="J20" s="473">
        <f t="shared" si="1"/>
        <v>1033027.3261280002</v>
      </c>
      <c r="K20" s="216" t="str">
        <f>+'ต.3'!B19</f>
        <v>ติดตามประเมินผลโครงการภายใต้แผนงานบูรณาการพัฒนาและส่งเสริมเศรษฐกิจฐานราก</v>
      </c>
      <c r="L20" s="465">
        <f>+'ต.3'!C19</f>
        <v>863421.03</v>
      </c>
      <c r="M20" s="465">
        <f>+'ต.3'!D19</f>
        <v>0</v>
      </c>
      <c r="N20" s="465">
        <f>+'ต.3'!E19</f>
        <v>52398.53</v>
      </c>
      <c r="O20" s="465">
        <f>+'ต.3'!F19</f>
        <v>61842.67</v>
      </c>
      <c r="P20" s="208">
        <f t="shared" si="2"/>
        <v>977662.2300000001</v>
      </c>
      <c r="Q20" s="213">
        <f>+'ต.3'!H19</f>
        <v>1</v>
      </c>
      <c r="R20" s="213" t="str">
        <f>+'ต.3'!I19</f>
        <v> เรื่อง </v>
      </c>
      <c r="S20" s="208">
        <f t="shared" si="3"/>
        <v>977662.2300000001</v>
      </c>
      <c r="T20" s="450">
        <f t="shared" si="4"/>
        <v>-5.359499669337875</v>
      </c>
      <c r="U20" s="450">
        <f t="shared" si="4"/>
        <v>0</v>
      </c>
      <c r="V20" s="462">
        <f t="shared" si="5"/>
        <v>-5.359499669337875</v>
      </c>
    </row>
    <row r="21" spans="1:22" s="25" customFormat="1" ht="21">
      <c r="A21" s="26">
        <v>14</v>
      </c>
      <c r="B21" s="216"/>
      <c r="C21" s="469"/>
      <c r="D21" s="525"/>
      <c r="E21" s="469"/>
      <c r="F21" s="469"/>
      <c r="G21" s="208">
        <f t="shared" si="0"/>
        <v>0</v>
      </c>
      <c r="H21" s="209"/>
      <c r="I21" s="210"/>
      <c r="J21" s="473" t="e">
        <f t="shared" si="1"/>
        <v>#DIV/0!</v>
      </c>
      <c r="K21" s="216" t="str">
        <f>+'ต.3'!B17</f>
        <v>การจัดทำแผนปฏิบัติการด้านการเกษตร</v>
      </c>
      <c r="L21" s="448">
        <f>+'ต.3'!C17</f>
        <v>1295131.55</v>
      </c>
      <c r="M21" s="448">
        <f>+'ต.3'!D17</f>
        <v>0</v>
      </c>
      <c r="N21" s="448">
        <f>+'ต.3'!E17</f>
        <v>78597.8</v>
      </c>
      <c r="O21" s="448">
        <f>+'ต.3'!F17</f>
        <v>92764</v>
      </c>
      <c r="P21" s="208">
        <f t="shared" si="2"/>
        <v>1466493.35</v>
      </c>
      <c r="Q21" s="213">
        <f>+'ต.3'!H17</f>
        <v>1</v>
      </c>
      <c r="R21" s="213" t="str">
        <f>+'ต.3'!I17</f>
        <v> เล่ม </v>
      </c>
      <c r="S21" s="208">
        <f t="shared" si="3"/>
        <v>1466493.35</v>
      </c>
      <c r="T21" s="450">
        <f t="shared" si="4"/>
        <v>0</v>
      </c>
      <c r="U21" s="450">
        <f t="shared" si="4"/>
        <v>0</v>
      </c>
      <c r="V21" s="462" t="e">
        <f t="shared" si="5"/>
        <v>#DIV/0!</v>
      </c>
    </row>
    <row r="22" spans="1:22" s="25" customFormat="1" ht="63">
      <c r="A22" s="26">
        <v>15</v>
      </c>
      <c r="B22" s="216"/>
      <c r="C22" s="469"/>
      <c r="D22" s="525"/>
      <c r="E22" s="469"/>
      <c r="F22" s="469"/>
      <c r="G22" s="208">
        <f t="shared" si="0"/>
        <v>0</v>
      </c>
      <c r="H22" s="209"/>
      <c r="I22" s="210"/>
      <c r="J22" s="473" t="e">
        <f t="shared" si="1"/>
        <v>#DIV/0!</v>
      </c>
      <c r="K22" s="216" t="str">
        <f>+'ต.3'!B18</f>
        <v>การศึกษาแนวทางการรวบรวมและกระจายสินค้าเกษตรของสถาบันเกษตรกรด้วยโซ่ความเย็น (Cold Chain)</v>
      </c>
      <c r="L22" s="448">
        <f>+'ต.3'!C18</f>
        <v>863421.03</v>
      </c>
      <c r="M22" s="448">
        <f>+'ต.3'!D18</f>
        <v>0</v>
      </c>
      <c r="N22" s="448">
        <f>+'ต.3'!E18</f>
        <v>52398.53</v>
      </c>
      <c r="O22" s="448">
        <f>+'ต.3'!F18</f>
        <v>61842.67</v>
      </c>
      <c r="P22" s="208">
        <f t="shared" si="2"/>
        <v>977662.2300000001</v>
      </c>
      <c r="Q22" s="213">
        <f>+'ต.3'!H18</f>
        <v>1</v>
      </c>
      <c r="R22" s="213" t="str">
        <f>+'ต.3'!I18</f>
        <v> เรื่อง </v>
      </c>
      <c r="S22" s="208">
        <f t="shared" si="3"/>
        <v>977662.2300000001</v>
      </c>
      <c r="T22" s="450">
        <f t="shared" si="4"/>
        <v>0</v>
      </c>
      <c r="U22" s="450">
        <f t="shared" si="4"/>
        <v>0</v>
      </c>
      <c r="V22" s="462" t="e">
        <f t="shared" si="5"/>
        <v>#DIV/0!</v>
      </c>
    </row>
    <row r="23" spans="1:22" s="25" customFormat="1" ht="21">
      <c r="A23" s="26"/>
      <c r="B23" s="206" t="s">
        <v>143</v>
      </c>
      <c r="C23" s="469"/>
      <c r="D23" s="525"/>
      <c r="E23" s="469"/>
      <c r="F23" s="469"/>
      <c r="G23" s="208"/>
      <c r="H23" s="217"/>
      <c r="I23" s="210"/>
      <c r="J23" s="473"/>
      <c r="K23" s="206" t="s">
        <v>143</v>
      </c>
      <c r="L23" s="448"/>
      <c r="M23" s="466"/>
      <c r="N23" s="448"/>
      <c r="O23" s="448"/>
      <c r="P23" s="208"/>
      <c r="Q23" s="213"/>
      <c r="R23" s="210"/>
      <c r="S23" s="208"/>
      <c r="T23" s="450"/>
      <c r="U23" s="450"/>
      <c r="V23" s="462"/>
    </row>
    <row r="24" spans="1:22" s="25" customFormat="1" ht="21">
      <c r="A24" s="26">
        <v>16</v>
      </c>
      <c r="B24" s="216" t="s">
        <v>429</v>
      </c>
      <c r="C24" s="469">
        <v>2061080.7840000005</v>
      </c>
      <c r="D24" s="525">
        <v>0</v>
      </c>
      <c r="E24" s="469">
        <v>709534.016</v>
      </c>
      <c r="F24" s="469">
        <v>171887.36800000002</v>
      </c>
      <c r="G24" s="208">
        <f>SUM(C24:F24)</f>
        <v>2942502.1680000005</v>
      </c>
      <c r="H24" s="217">
        <v>8</v>
      </c>
      <c r="I24" s="210" t="s">
        <v>12</v>
      </c>
      <c r="J24" s="473">
        <f>G24/H24</f>
        <v>367812.77100000007</v>
      </c>
      <c r="K24" s="216" t="str">
        <f>+'ต.3'!B21</f>
        <v>งานศูนย์ข้อมูลเกษตรแห่งชาติ</v>
      </c>
      <c r="L24" s="448">
        <f>+'ต.3'!C21</f>
        <v>1585056.08</v>
      </c>
      <c r="M24" s="448">
        <f>+'ต.3'!D21</f>
        <v>0</v>
      </c>
      <c r="N24" s="448">
        <f>+'ต.3'!E21</f>
        <v>624510.27</v>
      </c>
      <c r="O24" s="448">
        <f>+'ต.3'!F21</f>
        <v>419508.85</v>
      </c>
      <c r="P24" s="208">
        <f>SUM(L24:O24)</f>
        <v>2629075.2</v>
      </c>
      <c r="Q24" s="213">
        <f>+'ต.3'!H21</f>
        <v>8</v>
      </c>
      <c r="R24" s="213" t="str">
        <f>+'ต.3'!I21</f>
        <v> เรื่อง </v>
      </c>
      <c r="S24" s="208">
        <f>P24/Q24</f>
        <v>328634.4</v>
      </c>
      <c r="T24" s="450">
        <f aca="true" t="shared" si="6" ref="T24:U27">IF(G24=0,0,(P24-G24)/G24)*100</f>
        <v>-10.651715788302532</v>
      </c>
      <c r="U24" s="450">
        <f t="shared" si="6"/>
        <v>0</v>
      </c>
      <c r="V24" s="462">
        <f>IF(J24=0,0,(S24-J24)/J24)*100</f>
        <v>-10.651715788302532</v>
      </c>
    </row>
    <row r="25" spans="1:22" s="25" customFormat="1" ht="21">
      <c r="A25" s="26">
        <v>17</v>
      </c>
      <c r="B25" s="216" t="s">
        <v>225</v>
      </c>
      <c r="C25" s="469">
        <v>128817.54900000003</v>
      </c>
      <c r="D25" s="525">
        <v>0</v>
      </c>
      <c r="E25" s="469">
        <v>44345.876</v>
      </c>
      <c r="F25" s="469">
        <v>10742.960500000001</v>
      </c>
      <c r="G25" s="208">
        <f>SUM(C25:F25)</f>
        <v>183906.38550000003</v>
      </c>
      <c r="H25" s="217">
        <v>2</v>
      </c>
      <c r="I25" s="210" t="s">
        <v>12</v>
      </c>
      <c r="J25" s="473">
        <f>G25/H25</f>
        <v>91953.19275000002</v>
      </c>
      <c r="K25" s="216" t="str">
        <f>+'ต.3'!B22</f>
        <v>งานพัฒนาศักยภาพบุคลากร</v>
      </c>
      <c r="L25" s="448">
        <f>+'ต.3'!C22</f>
        <v>212629.47</v>
      </c>
      <c r="M25" s="448">
        <f>+'ต.3'!D22</f>
        <v>0</v>
      </c>
      <c r="N25" s="448">
        <f>+'ต.3'!E22</f>
        <v>83775.77</v>
      </c>
      <c r="O25" s="448">
        <f>+'ต.3'!F22</f>
        <v>56275.58</v>
      </c>
      <c r="P25" s="208">
        <f>SUM(L25:O25)</f>
        <v>352680.82</v>
      </c>
      <c r="Q25" s="213">
        <f>+'ต.3'!H22</f>
        <v>4</v>
      </c>
      <c r="R25" s="213" t="str">
        <f>+'ต.3'!I22</f>
        <v> เรื่อง </v>
      </c>
      <c r="S25" s="208">
        <f>P25/Q25</f>
        <v>88170.205</v>
      </c>
      <c r="T25" s="450">
        <f t="shared" si="6"/>
        <v>91.77192735376768</v>
      </c>
      <c r="U25" s="450">
        <f t="shared" si="6"/>
        <v>100</v>
      </c>
      <c r="V25" s="462">
        <f>IF(J25=0,0,(S25-J25)/J25)*100</f>
        <v>-4.114036323116159</v>
      </c>
    </row>
    <row r="26" spans="1:22" s="25" customFormat="1" ht="21">
      <c r="A26" s="26">
        <v>18</v>
      </c>
      <c r="B26" s="216" t="s">
        <v>430</v>
      </c>
      <c r="C26" s="469">
        <v>386452.64700000006</v>
      </c>
      <c r="D26" s="525">
        <v>0</v>
      </c>
      <c r="E26" s="469">
        <v>133037.628</v>
      </c>
      <c r="F26" s="469">
        <v>32228.8815</v>
      </c>
      <c r="G26" s="208">
        <f>SUM(C26:F26)</f>
        <v>551719.1565</v>
      </c>
      <c r="H26" s="217">
        <v>10</v>
      </c>
      <c r="I26" s="210" t="s">
        <v>12</v>
      </c>
      <c r="J26" s="473">
        <f>G26/H26</f>
        <v>55171.91565</v>
      </c>
      <c r="K26" s="216"/>
      <c r="L26" s="448"/>
      <c r="M26" s="466"/>
      <c r="N26" s="448"/>
      <c r="O26" s="448"/>
      <c r="P26" s="208">
        <f>SUM(L26:O26)</f>
        <v>0</v>
      </c>
      <c r="Q26" s="213"/>
      <c r="R26" s="210"/>
      <c r="S26" s="208" t="e">
        <f>P26/Q26</f>
        <v>#DIV/0!</v>
      </c>
      <c r="T26" s="450">
        <f>IF(G26=0,0,(P26-G26)/G26)*100</f>
        <v>-100</v>
      </c>
      <c r="U26" s="450">
        <f>IF(H26=0,0,(Q26-H26)/H26)*100</f>
        <v>-100</v>
      </c>
      <c r="V26" s="462" t="e">
        <f>IF(J26=0,0,(S26-J26)/J26)*100</f>
        <v>#DIV/0!</v>
      </c>
    </row>
    <row r="27" spans="1:22" s="25" customFormat="1" ht="21">
      <c r="A27" s="26">
        <v>19</v>
      </c>
      <c r="B27" s="206"/>
      <c r="C27" s="469"/>
      <c r="D27" s="525"/>
      <c r="E27" s="469"/>
      <c r="F27" s="469"/>
      <c r="G27" s="208"/>
      <c r="H27" s="217"/>
      <c r="I27" s="210"/>
      <c r="J27" s="473" t="e">
        <f>G27/H27</f>
        <v>#DIV/0!</v>
      </c>
      <c r="K27" s="216" t="str">
        <f>+'ต.3'!B23</f>
        <v>พัฒนาระบบฐานข้อมูลการเกษตร</v>
      </c>
      <c r="L27" s="448">
        <f>+'ต.3'!C23</f>
        <v>135309.67</v>
      </c>
      <c r="M27" s="448">
        <f>+'ต.3'!D23</f>
        <v>0</v>
      </c>
      <c r="N27" s="448">
        <f>+'ต.3'!E23</f>
        <v>53311.85</v>
      </c>
      <c r="O27" s="448">
        <f>+'ต.3'!F23</f>
        <v>35811.73</v>
      </c>
      <c r="P27" s="208">
        <f>SUM(L27:O27)</f>
        <v>224433.25000000003</v>
      </c>
      <c r="Q27" s="213">
        <f>+'ต.3'!H23</f>
        <v>1</v>
      </c>
      <c r="R27" s="213" t="str">
        <f>+'ต.3'!I23</f>
        <v> ระบบ </v>
      </c>
      <c r="S27" s="208">
        <f>P27/Q27</f>
        <v>224433.25000000003</v>
      </c>
      <c r="T27" s="450">
        <f t="shared" si="6"/>
        <v>0</v>
      </c>
      <c r="U27" s="450">
        <f t="shared" si="6"/>
        <v>0</v>
      </c>
      <c r="V27" s="462" t="e">
        <f>IF(J27=0,0,(S27-J27)/J27)*100</f>
        <v>#DIV/0!</v>
      </c>
    </row>
    <row r="28" spans="1:22" s="25" customFormat="1" ht="21">
      <c r="A28" s="26"/>
      <c r="B28" s="206" t="s">
        <v>77</v>
      </c>
      <c r="C28" s="469"/>
      <c r="D28" s="525"/>
      <c r="E28" s="469"/>
      <c r="F28" s="469"/>
      <c r="G28" s="208"/>
      <c r="H28" s="217"/>
      <c r="I28" s="210"/>
      <c r="J28" s="473"/>
      <c r="K28" s="206" t="s">
        <v>77</v>
      </c>
      <c r="L28" s="448"/>
      <c r="M28" s="466"/>
      <c r="N28" s="448"/>
      <c r="O28" s="448"/>
      <c r="P28" s="208"/>
      <c r="Q28" s="213"/>
      <c r="R28" s="210"/>
      <c r="S28" s="208"/>
      <c r="T28" s="450"/>
      <c r="U28" s="450"/>
      <c r="V28" s="462"/>
    </row>
    <row r="29" spans="1:22" s="25" customFormat="1" ht="21">
      <c r="A29" s="26">
        <v>20</v>
      </c>
      <c r="B29" s="216" t="s">
        <v>41</v>
      </c>
      <c r="C29" s="469">
        <v>2165848.3167359997</v>
      </c>
      <c r="D29" s="525">
        <v>0</v>
      </c>
      <c r="E29" s="469">
        <v>202347.86830799998</v>
      </c>
      <c r="F29" s="469">
        <v>99850.961244</v>
      </c>
      <c r="G29" s="208">
        <f>SUM(C29:F29)</f>
        <v>2468047.1462879996</v>
      </c>
      <c r="H29" s="217">
        <v>5</v>
      </c>
      <c r="I29" s="210" t="s">
        <v>12</v>
      </c>
      <c r="J29" s="473">
        <f>G29/H29</f>
        <v>493609.4292575999</v>
      </c>
      <c r="K29" s="216" t="str">
        <f>+'ต.3'!B25</f>
        <v>ภูมิภาคและอนุภูมิภาค</v>
      </c>
      <c r="L29" s="448">
        <f>+'ต.3'!C25</f>
        <v>1812250.24</v>
      </c>
      <c r="M29" s="448">
        <f>+'ต.3'!D25</f>
        <v>0</v>
      </c>
      <c r="N29" s="448">
        <f>+'ต.3'!E25</f>
        <v>159083.62</v>
      </c>
      <c r="O29" s="448">
        <f>+'ต.3'!F25</f>
        <v>138359.51</v>
      </c>
      <c r="P29" s="208">
        <f>SUM(L29:O29)</f>
        <v>2109693.37</v>
      </c>
      <c r="Q29" s="213">
        <f>+'ต.3'!H25</f>
        <v>4</v>
      </c>
      <c r="R29" s="213" t="str">
        <f>+'ต.3'!I25</f>
        <v> เรื่อง </v>
      </c>
      <c r="S29" s="208">
        <f>P29/Q29</f>
        <v>527423.3425</v>
      </c>
      <c r="T29" s="450">
        <f aca="true" t="shared" si="7" ref="T29:U33">IF(G29=0,0,(P29-G29)/G29)*100</f>
        <v>-14.519729772057714</v>
      </c>
      <c r="U29" s="450">
        <f t="shared" si="7"/>
        <v>-20</v>
      </c>
      <c r="V29" s="462">
        <f>IF(J29=0,0,(S29-J29)/J29)*100</f>
        <v>6.850337784927856</v>
      </c>
    </row>
    <row r="30" spans="1:22" s="25" customFormat="1" ht="21">
      <c r="A30" s="26">
        <v>21</v>
      </c>
      <c r="B30" s="216" t="s">
        <v>144</v>
      </c>
      <c r="C30" s="469">
        <v>1978189.27384</v>
      </c>
      <c r="D30" s="525">
        <v>0</v>
      </c>
      <c r="E30" s="469">
        <v>184815.51989499998</v>
      </c>
      <c r="F30" s="469">
        <v>91199.41548499999</v>
      </c>
      <c r="G30" s="208">
        <f>SUM(C30:F30)</f>
        <v>2254204.2092199996</v>
      </c>
      <c r="H30" s="217">
        <v>4</v>
      </c>
      <c r="I30" s="210" t="s">
        <v>12</v>
      </c>
      <c r="J30" s="473">
        <f>G30/H30</f>
        <v>563551.0523049999</v>
      </c>
      <c r="K30" s="216" t="str">
        <f>+'ต.3'!B26</f>
        <v>เศรษฐกิจเกษตรการค้าเสรี</v>
      </c>
      <c r="L30" s="448">
        <f>+'ต.3'!C26</f>
        <v>2322122.27</v>
      </c>
      <c r="M30" s="448">
        <f>+'ต.3'!D26</f>
        <v>0</v>
      </c>
      <c r="N30" s="448">
        <f>+'ต.3'!E26</f>
        <v>203841.38</v>
      </c>
      <c r="O30" s="448">
        <f>+'ต.3'!F26</f>
        <v>177286.61</v>
      </c>
      <c r="P30" s="208">
        <f>SUM(L30:O30)</f>
        <v>2703250.26</v>
      </c>
      <c r="Q30" s="213">
        <f>+'ต.3'!H26</f>
        <v>5</v>
      </c>
      <c r="R30" s="213" t="str">
        <f>+'ต.3'!I26</f>
        <v> เรื่อง </v>
      </c>
      <c r="S30" s="208">
        <f>P30/Q30</f>
        <v>540650.0519999999</v>
      </c>
      <c r="T30" s="450">
        <f t="shared" si="7"/>
        <v>19.920380280692456</v>
      </c>
      <c r="U30" s="450">
        <f t="shared" si="7"/>
        <v>25</v>
      </c>
      <c r="V30" s="462">
        <f>IF(J30=0,0,(S30-J30)/J30)*100</f>
        <v>-4.063695775446042</v>
      </c>
    </row>
    <row r="31" spans="1:22" s="25" customFormat="1" ht="21">
      <c r="A31" s="26">
        <v>22</v>
      </c>
      <c r="B31" s="216" t="s">
        <v>227</v>
      </c>
      <c r="C31" s="469">
        <v>2930827.8546559997</v>
      </c>
      <c r="D31" s="525">
        <v>0</v>
      </c>
      <c r="E31" s="469">
        <v>273817.31406799995</v>
      </c>
      <c r="F31" s="469">
        <v>135118.408924</v>
      </c>
      <c r="G31" s="208">
        <f>SUM(C31:F31)</f>
        <v>3339763.5776479994</v>
      </c>
      <c r="H31" s="217">
        <v>6</v>
      </c>
      <c r="I31" s="210" t="s">
        <v>12</v>
      </c>
      <c r="J31" s="473">
        <f>G31/H31</f>
        <v>556627.2629413332</v>
      </c>
      <c r="K31" s="216" t="str">
        <f>+'ต.3'!B27</f>
        <v>องค์กรและยุทธศาสตร์ระหว่างประเทศ</v>
      </c>
      <c r="L31" s="448">
        <f>+'ต.3'!C27</f>
        <v>2796947.66</v>
      </c>
      <c r="M31" s="448">
        <f>+'ต.3'!D27</f>
        <v>0</v>
      </c>
      <c r="N31" s="448">
        <f>+'ต.3'!E27</f>
        <v>245522.67</v>
      </c>
      <c r="O31" s="448">
        <f>+'ต.3'!F27</f>
        <v>213538.02</v>
      </c>
      <c r="P31" s="208">
        <f>SUM(L31:O31)</f>
        <v>3256008.35</v>
      </c>
      <c r="Q31" s="213">
        <f>+'ต.3'!H27</f>
        <v>5</v>
      </c>
      <c r="R31" s="213" t="str">
        <f>+'ต.3'!I27</f>
        <v> เรื่อง </v>
      </c>
      <c r="S31" s="208">
        <f>P31/Q31</f>
        <v>651201.67</v>
      </c>
      <c r="T31" s="450">
        <f t="shared" si="7"/>
        <v>-2.507819062659017</v>
      </c>
      <c r="U31" s="450">
        <f t="shared" si="7"/>
        <v>-16.666666666666664</v>
      </c>
      <c r="V31" s="462">
        <f>IF(J31=0,0,(S31-J31)/J31)*100</f>
        <v>16.990617124809184</v>
      </c>
    </row>
    <row r="32" spans="1:22" s="25" customFormat="1" ht="21">
      <c r="A32" s="26">
        <v>23</v>
      </c>
      <c r="B32" s="216" t="s">
        <v>145</v>
      </c>
      <c r="C32" s="469">
        <v>1971017.5906719998</v>
      </c>
      <c r="D32" s="525">
        <v>0</v>
      </c>
      <c r="E32" s="469">
        <v>184145.493841</v>
      </c>
      <c r="F32" s="469">
        <v>90868.78316299999</v>
      </c>
      <c r="G32" s="208">
        <f>SUM(C32:F32)</f>
        <v>2246031.8676759996</v>
      </c>
      <c r="H32" s="217">
        <v>3</v>
      </c>
      <c r="I32" s="210" t="s">
        <v>12</v>
      </c>
      <c r="J32" s="473">
        <f>G32/H32</f>
        <v>748677.2892253333</v>
      </c>
      <c r="K32" s="216" t="str">
        <f>+'ต.3'!B28</f>
        <v>งานประสานสำรองข้าวฉุกเฉินอาเซียนบวกสาม</v>
      </c>
      <c r="L32" s="448">
        <f>+'ต.3'!C28</f>
        <v>2110711.92</v>
      </c>
      <c r="M32" s="448">
        <f>+'ต.3'!D28</f>
        <v>0</v>
      </c>
      <c r="N32" s="448">
        <f>+'ต.3'!E28</f>
        <v>185283.28</v>
      </c>
      <c r="O32" s="448">
        <f>+'ต.3'!F28</f>
        <v>161146.1</v>
      </c>
      <c r="P32" s="208">
        <f>SUM(L32:O32)</f>
        <v>2457141.3</v>
      </c>
      <c r="Q32" s="213">
        <f>+'ต.3'!H28</f>
        <v>3</v>
      </c>
      <c r="R32" s="213" t="str">
        <f>+'ต.3'!I28</f>
        <v> เรื่อง </v>
      </c>
      <c r="S32" s="208">
        <f>P32/Q32</f>
        <v>819047.1</v>
      </c>
      <c r="T32" s="450">
        <f t="shared" si="7"/>
        <v>9.399218032575737</v>
      </c>
      <c r="U32" s="450">
        <f t="shared" si="7"/>
        <v>0</v>
      </c>
      <c r="V32" s="462">
        <f>IF(J32=0,0,(S32-J32)/J32)*100</f>
        <v>9.399218032575735</v>
      </c>
    </row>
    <row r="33" spans="1:22" s="25" customFormat="1" ht="21">
      <c r="A33" s="26">
        <v>24</v>
      </c>
      <c r="B33" s="216" t="s">
        <v>146</v>
      </c>
      <c r="C33" s="469">
        <v>1443898.8778239999</v>
      </c>
      <c r="D33" s="525">
        <v>0</v>
      </c>
      <c r="E33" s="469">
        <v>134898.57887199998</v>
      </c>
      <c r="F33" s="469">
        <v>66567.307496</v>
      </c>
      <c r="G33" s="208">
        <f>SUM(C33:F33)</f>
        <v>1645364.764192</v>
      </c>
      <c r="H33" s="217">
        <v>2</v>
      </c>
      <c r="I33" s="210" t="s">
        <v>12</v>
      </c>
      <c r="J33" s="473">
        <f>G33/H33</f>
        <v>822682.382096</v>
      </c>
      <c r="K33" s="216" t="str">
        <f>+'ต.3'!B29</f>
        <v>องค์การการค้าโลกและพหุภาคี</v>
      </c>
      <c r="L33" s="448">
        <f>+'ต.3'!C29</f>
        <v>1559010.03</v>
      </c>
      <c r="M33" s="448">
        <f>+'ต.3'!D29</f>
        <v>0</v>
      </c>
      <c r="N33" s="448">
        <f>+'ต.3'!E29</f>
        <v>136853.58</v>
      </c>
      <c r="O33" s="448">
        <f>+'ต.3'!F29</f>
        <v>119025.44</v>
      </c>
      <c r="P33" s="208">
        <f>SUM(L33:O33)</f>
        <v>1814889.05</v>
      </c>
      <c r="Q33" s="213">
        <f>+'ต.3'!H29</f>
        <v>2</v>
      </c>
      <c r="R33" s="213" t="str">
        <f>+'ต.3'!I29</f>
        <v> เรื่อง </v>
      </c>
      <c r="S33" s="208">
        <f>P33/Q33</f>
        <v>907444.525</v>
      </c>
      <c r="T33" s="450">
        <f t="shared" si="7"/>
        <v>10.303143077896737</v>
      </c>
      <c r="U33" s="450">
        <f t="shared" si="7"/>
        <v>0</v>
      </c>
      <c r="V33" s="462">
        <f>IF(J33=0,0,(S33-J33)/J33)*100</f>
        <v>10.303143077896737</v>
      </c>
    </row>
    <row r="34" spans="1:22" s="25" customFormat="1" ht="21">
      <c r="A34" s="26"/>
      <c r="B34" s="206" t="s">
        <v>76</v>
      </c>
      <c r="C34" s="469"/>
      <c r="D34" s="525"/>
      <c r="E34" s="469"/>
      <c r="F34" s="469"/>
      <c r="G34" s="208"/>
      <c r="H34" s="217"/>
      <c r="I34" s="210"/>
      <c r="J34" s="473"/>
      <c r="K34" s="206" t="s">
        <v>76</v>
      </c>
      <c r="L34" s="448"/>
      <c r="M34" s="466"/>
      <c r="N34" s="448"/>
      <c r="O34" s="448"/>
      <c r="P34" s="208"/>
      <c r="Q34" s="213"/>
      <c r="R34" s="210"/>
      <c r="S34" s="208"/>
      <c r="T34" s="450"/>
      <c r="U34" s="450"/>
      <c r="V34" s="462"/>
    </row>
    <row r="35" spans="1:22" s="25" customFormat="1" ht="21">
      <c r="A35" s="26">
        <v>25</v>
      </c>
      <c r="B35" s="216" t="s">
        <v>52</v>
      </c>
      <c r="C35" s="469">
        <v>7324884.4488</v>
      </c>
      <c r="D35" s="525">
        <v>0</v>
      </c>
      <c r="E35" s="470">
        <v>386787.9396</v>
      </c>
      <c r="F35" s="470">
        <v>456191.91599999997</v>
      </c>
      <c r="G35" s="208">
        <f>SUM(C35:F35)</f>
        <v>8167864.304400001</v>
      </c>
      <c r="H35" s="217">
        <v>7</v>
      </c>
      <c r="I35" s="210" t="s">
        <v>51</v>
      </c>
      <c r="J35" s="473">
        <f>G35/H35</f>
        <v>1166837.7577714287</v>
      </c>
      <c r="K35" s="216" t="str">
        <f>+'ต.3'!B31</f>
        <v>งานวิเคราะห์เศรษฐกิจพืชไร่นา**</v>
      </c>
      <c r="L35" s="448">
        <f>+'ต.3'!C31</f>
        <v>6878854.56</v>
      </c>
      <c r="M35" s="448">
        <f>+'ต.3'!D31</f>
        <v>0</v>
      </c>
      <c r="N35" s="448">
        <f>+'ต.3'!E31</f>
        <v>392593.84</v>
      </c>
      <c r="O35" s="448">
        <f>+'ต.3'!F31</f>
        <v>546148.05</v>
      </c>
      <c r="P35" s="208">
        <f>SUM(L35:O35)</f>
        <v>7817596.449999999</v>
      </c>
      <c r="Q35" s="213">
        <f>+'ต.3'!H31</f>
        <v>7</v>
      </c>
      <c r="R35" s="213" t="str">
        <f>+'ต.3'!I31</f>
        <v> สินค้า </v>
      </c>
      <c r="S35" s="208">
        <f>P35/Q35</f>
        <v>1116799.4928571428</v>
      </c>
      <c r="T35" s="450">
        <f>IF(G35=0,0,(P35-G35)/G35)*100</f>
        <v>-4.2883652488119</v>
      </c>
      <c r="U35" s="450">
        <f>IF(H35=0,0,(Q35-H35)/H35)*100</f>
        <v>0</v>
      </c>
      <c r="V35" s="462">
        <f>IF(J35=0,0,(S35-J35)/J35)*100</f>
        <v>-4.288365248811894</v>
      </c>
    </row>
    <row r="36" spans="1:22" s="25" customFormat="1" ht="21">
      <c r="A36" s="26">
        <v>26</v>
      </c>
      <c r="B36" s="216" t="s">
        <v>44</v>
      </c>
      <c r="C36" s="469">
        <v>2875017.146154</v>
      </c>
      <c r="D36" s="525">
        <v>0</v>
      </c>
      <c r="E36" s="470">
        <v>151814.266293</v>
      </c>
      <c r="F36" s="470">
        <v>179055.32703</v>
      </c>
      <c r="G36" s="208">
        <f>SUM(C36:F36)</f>
        <v>3205886.7394769997</v>
      </c>
      <c r="H36" s="217">
        <v>2</v>
      </c>
      <c r="I36" s="210" t="s">
        <v>12</v>
      </c>
      <c r="J36" s="473">
        <f>G36/H36</f>
        <v>1602943.3697384999</v>
      </c>
      <c r="K36" s="216" t="str">
        <f>+'ต.3'!B32</f>
        <v>งานวิจัยเศรษฐกิจพืชไร่นา</v>
      </c>
      <c r="L36" s="448">
        <f>+'ต.3'!C32</f>
        <v>1765572.67</v>
      </c>
      <c r="M36" s="448">
        <f>+'ต.3'!D32</f>
        <v>0</v>
      </c>
      <c r="N36" s="448">
        <f>+'ต.3'!E32</f>
        <v>100765.75</v>
      </c>
      <c r="O36" s="448">
        <f>+'ต.3'!F32</f>
        <v>140178</v>
      </c>
      <c r="P36" s="208">
        <f>SUM(L36:O36)</f>
        <v>2006516.42</v>
      </c>
      <c r="Q36" s="213">
        <f>+'ต.3'!H32</f>
        <v>2</v>
      </c>
      <c r="R36" s="213" t="str">
        <f>+'ต.3'!I32</f>
        <v> เรื่อง </v>
      </c>
      <c r="S36" s="208">
        <f>P36/Q36</f>
        <v>1003258.21</v>
      </c>
      <c r="T36" s="450">
        <f>IF(G36=0,0,(P36-G36)/G36)*100</f>
        <v>-37.41150006043763</v>
      </c>
      <c r="U36" s="450">
        <f>IF(H36=0,0,(Q36-H36)/H36)*100</f>
        <v>0</v>
      </c>
      <c r="V36" s="462">
        <f>IF(J36=0,0,(S36-J36)/J36)*100</f>
        <v>-37.41150006043763</v>
      </c>
    </row>
    <row r="37" spans="1:22" s="25" customFormat="1" ht="21">
      <c r="A37" s="26">
        <v>27</v>
      </c>
      <c r="B37" s="216" t="s">
        <v>53</v>
      </c>
      <c r="C37" s="469">
        <v>4187392.276564</v>
      </c>
      <c r="D37" s="525">
        <v>0</v>
      </c>
      <c r="E37" s="470">
        <v>221113.77213800003</v>
      </c>
      <c r="F37" s="470">
        <v>260789.71198</v>
      </c>
      <c r="G37" s="208">
        <f aca="true" t="shared" si="8" ref="G37:G110">SUM(C37:F37)</f>
        <v>4669295.760682001</v>
      </c>
      <c r="H37" s="217">
        <v>4</v>
      </c>
      <c r="I37" s="210" t="s">
        <v>51</v>
      </c>
      <c r="J37" s="473">
        <f aca="true" t="shared" si="9" ref="J37:J110">G37/H37</f>
        <v>1167323.9401705002</v>
      </c>
      <c r="K37" s="216" t="str">
        <f>+'ต.3'!B33</f>
        <v>งานวิเคราะห์เศรษฐกิจพืชสวน**</v>
      </c>
      <c r="L37" s="448">
        <f>+'ต.3'!C33</f>
        <v>3915214.72</v>
      </c>
      <c r="M37" s="448">
        <f>+'ต.3'!D33</f>
        <v>0</v>
      </c>
      <c r="N37" s="448">
        <f>+'ต.3'!E33</f>
        <v>223451.32</v>
      </c>
      <c r="O37" s="448">
        <f>+'ต.3'!F33</f>
        <v>310849.27</v>
      </c>
      <c r="P37" s="208">
        <f aca="true" t="shared" si="10" ref="P37:P110">SUM(L37:O37)</f>
        <v>4449515.3100000005</v>
      </c>
      <c r="Q37" s="213">
        <f>+'ต.3'!H33</f>
        <v>4</v>
      </c>
      <c r="R37" s="213" t="str">
        <f>+'ต.3'!I33</f>
        <v> สินค้า </v>
      </c>
      <c r="S37" s="208">
        <f aca="true" t="shared" si="11" ref="S37:S110">P37/Q37</f>
        <v>1112378.8275000001</v>
      </c>
      <c r="T37" s="450">
        <f aca="true" t="shared" si="12" ref="T37:U110">IF(G37=0,0,(P37-G37)/G37)*100</f>
        <v>-4.70692930896926</v>
      </c>
      <c r="U37" s="450">
        <f t="shared" si="12"/>
        <v>0</v>
      </c>
      <c r="V37" s="462">
        <f aca="true" t="shared" si="13" ref="V37:V110">IF(J37=0,0,(S37-J37)/J37)*100</f>
        <v>-4.70692930896926</v>
      </c>
    </row>
    <row r="38" spans="1:22" s="25" customFormat="1" ht="21">
      <c r="A38" s="26">
        <v>28</v>
      </c>
      <c r="B38" s="216" t="s">
        <v>45</v>
      </c>
      <c r="C38" s="469">
        <v>4309473.684044</v>
      </c>
      <c r="D38" s="525">
        <v>0</v>
      </c>
      <c r="E38" s="470">
        <v>227560.237798</v>
      </c>
      <c r="F38" s="470">
        <v>268392.91057999997</v>
      </c>
      <c r="G38" s="208">
        <f t="shared" si="8"/>
        <v>4805426.832421999</v>
      </c>
      <c r="H38" s="217">
        <v>3</v>
      </c>
      <c r="I38" s="210" t="s">
        <v>12</v>
      </c>
      <c r="J38" s="473">
        <f t="shared" si="9"/>
        <v>1601808.9441406664</v>
      </c>
      <c r="K38" s="216" t="str">
        <f>+'ต.3'!B34</f>
        <v>งานวิจัยเศรษฐกิจพืชสวน</v>
      </c>
      <c r="L38" s="448">
        <f>+'ต.3'!C34</f>
        <v>2648359</v>
      </c>
      <c r="M38" s="448">
        <f>+'ต.3'!D34</f>
        <v>0</v>
      </c>
      <c r="N38" s="448">
        <f>+'ต.3'!E34</f>
        <v>151148.63</v>
      </c>
      <c r="O38" s="448">
        <f>+'ต.3'!F34</f>
        <v>210267</v>
      </c>
      <c r="P38" s="208">
        <f t="shared" si="10"/>
        <v>3009774.63</v>
      </c>
      <c r="Q38" s="213">
        <f>+'ต.3'!H34</f>
        <v>3</v>
      </c>
      <c r="R38" s="213" t="str">
        <f>+'ต.3'!I34</f>
        <v> เรื่อง </v>
      </c>
      <c r="S38" s="208">
        <f t="shared" si="11"/>
        <v>1003258.21</v>
      </c>
      <c r="T38" s="450">
        <f t="shared" si="12"/>
        <v>-37.367173927335955</v>
      </c>
      <c r="U38" s="450">
        <f t="shared" si="12"/>
        <v>0</v>
      </c>
      <c r="V38" s="462">
        <f t="shared" si="13"/>
        <v>-37.367173927335955</v>
      </c>
    </row>
    <row r="39" spans="1:22" s="25" customFormat="1" ht="21">
      <c r="A39" s="26">
        <v>29</v>
      </c>
      <c r="B39" s="216" t="s">
        <v>54</v>
      </c>
      <c r="C39" s="469">
        <v>7324884.4488</v>
      </c>
      <c r="D39" s="525">
        <v>0</v>
      </c>
      <c r="E39" s="470">
        <v>386787.9396</v>
      </c>
      <c r="F39" s="470">
        <v>456191.91599999997</v>
      </c>
      <c r="G39" s="208">
        <f t="shared" si="8"/>
        <v>8167864.304400001</v>
      </c>
      <c r="H39" s="217">
        <v>7</v>
      </c>
      <c r="I39" s="210" t="s">
        <v>51</v>
      </c>
      <c r="J39" s="473">
        <f t="shared" si="9"/>
        <v>1166837.7577714287</v>
      </c>
      <c r="K39" s="216" t="str">
        <f>+'ต.3'!B35</f>
        <v>งานวิเคราะห์เศรษฐกิจปศุสัตว์และประมง**</v>
      </c>
      <c r="L39" s="448">
        <f>+'ต.3'!C35</f>
        <v>6878854.56</v>
      </c>
      <c r="M39" s="448">
        <f>+'ต.3'!D35</f>
        <v>0</v>
      </c>
      <c r="N39" s="448">
        <f>+'ต.3'!E35</f>
        <v>392593.84</v>
      </c>
      <c r="O39" s="448">
        <f>+'ต.3'!F35</f>
        <v>546148.05</v>
      </c>
      <c r="P39" s="208">
        <f t="shared" si="10"/>
        <v>7817596.449999999</v>
      </c>
      <c r="Q39" s="213">
        <f>+'ต.3'!H35</f>
        <v>7</v>
      </c>
      <c r="R39" s="213" t="str">
        <f>+'ต.3'!I35</f>
        <v> สินค้า </v>
      </c>
      <c r="S39" s="208">
        <f t="shared" si="11"/>
        <v>1116799.4928571428</v>
      </c>
      <c r="T39" s="450">
        <f t="shared" si="12"/>
        <v>-4.2883652488119</v>
      </c>
      <c r="U39" s="450">
        <f t="shared" si="12"/>
        <v>0</v>
      </c>
      <c r="V39" s="462">
        <f t="shared" si="13"/>
        <v>-4.288365248811894</v>
      </c>
    </row>
    <row r="40" spans="1:22" s="25" customFormat="1" ht="21">
      <c r="A40" s="26">
        <v>30</v>
      </c>
      <c r="B40" s="216" t="s">
        <v>46</v>
      </c>
      <c r="C40" s="469">
        <v>2875017.146154</v>
      </c>
      <c r="D40" s="525">
        <v>0</v>
      </c>
      <c r="E40" s="470">
        <v>151814.266293</v>
      </c>
      <c r="F40" s="470">
        <v>179055.32703</v>
      </c>
      <c r="G40" s="208">
        <f t="shared" si="8"/>
        <v>3205886.7394769997</v>
      </c>
      <c r="H40" s="217">
        <v>2</v>
      </c>
      <c r="I40" s="210" t="s">
        <v>12</v>
      </c>
      <c r="J40" s="473">
        <f t="shared" si="9"/>
        <v>1602943.3697384999</v>
      </c>
      <c r="K40" s="216" t="str">
        <f>+'ต.3'!B36</f>
        <v>งานวิจัยเศรษฐกิจปศุสัตว์และประมง</v>
      </c>
      <c r="L40" s="448">
        <f>+'ต.3'!C36</f>
        <v>1765572.67</v>
      </c>
      <c r="M40" s="448">
        <f>+'ต.3'!D36</f>
        <v>0</v>
      </c>
      <c r="N40" s="448">
        <f>+'ต.3'!E36</f>
        <v>100765.75</v>
      </c>
      <c r="O40" s="448">
        <f>+'ต.3'!F36</f>
        <v>140178</v>
      </c>
      <c r="P40" s="208">
        <f t="shared" si="10"/>
        <v>2006516.42</v>
      </c>
      <c r="Q40" s="213">
        <f>+'ต.3'!H36</f>
        <v>2</v>
      </c>
      <c r="R40" s="213" t="str">
        <f>+'ต.3'!I36</f>
        <v> เรื่อง </v>
      </c>
      <c r="S40" s="208">
        <f t="shared" si="11"/>
        <v>1003258.21</v>
      </c>
      <c r="T40" s="450">
        <f t="shared" si="12"/>
        <v>-37.41150006043763</v>
      </c>
      <c r="U40" s="450">
        <f t="shared" si="12"/>
        <v>0</v>
      </c>
      <c r="V40" s="462">
        <f t="shared" si="13"/>
        <v>-37.41150006043763</v>
      </c>
    </row>
    <row r="41" spans="1:22" s="25" customFormat="1" ht="21">
      <c r="A41" s="26">
        <v>31</v>
      </c>
      <c r="B41" s="216" t="s">
        <v>55</v>
      </c>
      <c r="C41" s="469">
        <v>2093696.138282</v>
      </c>
      <c r="D41" s="525">
        <v>0</v>
      </c>
      <c r="E41" s="470">
        <v>110556.88606900001</v>
      </c>
      <c r="F41" s="470">
        <v>130394.85599</v>
      </c>
      <c r="G41" s="208">
        <f t="shared" si="8"/>
        <v>2334647.8803410004</v>
      </c>
      <c r="H41" s="217">
        <v>2</v>
      </c>
      <c r="I41" s="210" t="s">
        <v>51</v>
      </c>
      <c r="J41" s="473">
        <f t="shared" si="9"/>
        <v>1167323.9401705002</v>
      </c>
      <c r="K41" s="216" t="str">
        <f>+'ต.3'!B37</f>
        <v>งานวิเคราะห์ปัจจัยการผลิต**</v>
      </c>
      <c r="L41" s="448">
        <f>+'ต.3'!C37</f>
        <v>1966205.93</v>
      </c>
      <c r="M41" s="448">
        <f>+'ต.3'!D37</f>
        <v>0</v>
      </c>
      <c r="N41" s="448">
        <f>+'ต.3'!E37</f>
        <v>112216.4</v>
      </c>
      <c r="O41" s="448">
        <f>+'ต.3'!F37</f>
        <v>156107.32</v>
      </c>
      <c r="P41" s="208">
        <f t="shared" si="10"/>
        <v>2234529.65</v>
      </c>
      <c r="Q41" s="213">
        <f>+'ต.3'!H37</f>
        <v>2</v>
      </c>
      <c r="R41" s="213" t="str">
        <f>+'ต.3'!I37</f>
        <v> สินค้า </v>
      </c>
      <c r="S41" s="208">
        <f t="shared" si="11"/>
        <v>1117264.825</v>
      </c>
      <c r="T41" s="450">
        <f t="shared" si="12"/>
        <v>-4.288365332693217</v>
      </c>
      <c r="U41" s="450">
        <f t="shared" si="12"/>
        <v>0</v>
      </c>
      <c r="V41" s="462">
        <f t="shared" si="13"/>
        <v>-4.288365332693217</v>
      </c>
    </row>
    <row r="42" spans="1:22" s="25" customFormat="1" ht="42">
      <c r="A42" s="26">
        <v>32</v>
      </c>
      <c r="B42" s="216" t="s">
        <v>47</v>
      </c>
      <c r="C42" s="469">
        <v>1440560.6082640002</v>
      </c>
      <c r="D42" s="525">
        <v>0</v>
      </c>
      <c r="E42" s="470">
        <v>76068.294788</v>
      </c>
      <c r="F42" s="470">
        <v>89717.74347999999</v>
      </c>
      <c r="G42" s="208">
        <f t="shared" si="8"/>
        <v>1606346.646532</v>
      </c>
      <c r="H42" s="217">
        <v>1</v>
      </c>
      <c r="I42" s="210" t="s">
        <v>12</v>
      </c>
      <c r="J42" s="473">
        <f t="shared" si="9"/>
        <v>1606346.646532</v>
      </c>
      <c r="K42" s="216" t="str">
        <f>+'ต.3'!B38</f>
        <v>งานวิจัยเศรษฐกิจเทคโนโลยีและปัจจัยทางการเกษตร</v>
      </c>
      <c r="L42" s="448">
        <f>+'ต.3'!C38</f>
        <v>882786.33</v>
      </c>
      <c r="M42" s="448">
        <f>+'ต.3'!D38</f>
        <v>0</v>
      </c>
      <c r="N42" s="448">
        <f>+'ต.3'!E38</f>
        <v>50382.88</v>
      </c>
      <c r="O42" s="448">
        <f>+'ต.3'!F38</f>
        <v>70089</v>
      </c>
      <c r="P42" s="208">
        <f t="shared" si="10"/>
        <v>1003258.21</v>
      </c>
      <c r="Q42" s="213">
        <f>+'ต.3'!H38</f>
        <v>1</v>
      </c>
      <c r="R42" s="213" t="str">
        <f>+'ต.3'!I38</f>
        <v> เรื่อง </v>
      </c>
      <c r="S42" s="208">
        <f t="shared" si="11"/>
        <v>1003258.21</v>
      </c>
      <c r="T42" s="450">
        <f t="shared" si="12"/>
        <v>-37.54410281454688</v>
      </c>
      <c r="U42" s="450">
        <f t="shared" si="12"/>
        <v>0</v>
      </c>
      <c r="V42" s="462">
        <f t="shared" si="13"/>
        <v>-37.54410281454688</v>
      </c>
    </row>
    <row r="43" spans="1:22" s="25" customFormat="1" ht="21">
      <c r="A43" s="26">
        <v>33</v>
      </c>
      <c r="B43" s="216" t="s">
        <v>147</v>
      </c>
      <c r="C43" s="469">
        <v>5743930.221934</v>
      </c>
      <c r="D43" s="525">
        <v>0</v>
      </c>
      <c r="E43" s="470">
        <v>303306.209303</v>
      </c>
      <c r="F43" s="470">
        <v>357730.49413</v>
      </c>
      <c r="G43" s="208">
        <f t="shared" si="8"/>
        <v>6404966.925367</v>
      </c>
      <c r="H43" s="217">
        <v>4</v>
      </c>
      <c r="I43" s="210" t="s">
        <v>12</v>
      </c>
      <c r="J43" s="473">
        <f t="shared" si="9"/>
        <v>1601241.73134175</v>
      </c>
      <c r="K43" s="216" t="str">
        <f>+'ต.3'!B39</f>
        <v>งานวิเคราะห์มาตรการความช่วยเหลือเกษตรกร</v>
      </c>
      <c r="L43" s="448">
        <f>+'ต.3'!C39</f>
        <v>3525412.96</v>
      </c>
      <c r="M43" s="448">
        <f>+'ต.3'!D39</f>
        <v>0</v>
      </c>
      <c r="N43" s="448">
        <f>+'ต.3'!E39</f>
        <v>201204.34</v>
      </c>
      <c r="O43" s="448">
        <f>+'ต.3'!F39</f>
        <v>279900.88</v>
      </c>
      <c r="P43" s="208">
        <f t="shared" si="10"/>
        <v>4006518.1799999997</v>
      </c>
      <c r="Q43" s="213">
        <f>+'ต.3'!H39</f>
        <v>4</v>
      </c>
      <c r="R43" s="213" t="str">
        <f>+'ต.3'!I39</f>
        <v> เรื่อง </v>
      </c>
      <c r="S43" s="208">
        <f t="shared" si="11"/>
        <v>1001629.5449999999</v>
      </c>
      <c r="T43" s="450">
        <f t="shared" si="12"/>
        <v>-37.44669993326423</v>
      </c>
      <c r="U43" s="450">
        <f t="shared" si="12"/>
        <v>0</v>
      </c>
      <c r="V43" s="462">
        <f t="shared" si="13"/>
        <v>-37.44669993326423</v>
      </c>
    </row>
    <row r="44" spans="1:22" s="25" customFormat="1" ht="21">
      <c r="A44" s="26">
        <v>34</v>
      </c>
      <c r="B44" s="216" t="s">
        <v>48</v>
      </c>
      <c r="C44" s="469">
        <v>1434456.53789</v>
      </c>
      <c r="D44" s="525">
        <v>0</v>
      </c>
      <c r="E44" s="470">
        <v>75745.97150500001</v>
      </c>
      <c r="F44" s="470">
        <v>89337.58355000001</v>
      </c>
      <c r="G44" s="208">
        <f t="shared" si="8"/>
        <v>1599540.0929450002</v>
      </c>
      <c r="H44" s="217">
        <v>1</v>
      </c>
      <c r="I44" s="210" t="s">
        <v>12</v>
      </c>
      <c r="J44" s="473">
        <f t="shared" si="9"/>
        <v>1599540.0929450002</v>
      </c>
      <c r="K44" s="216" t="str">
        <f>+'ต.3'!B40</f>
        <v>งานวิจัยภาวะเศรษฐกิจสังคมครัวเรือนเกษตร</v>
      </c>
      <c r="L44" s="448">
        <f>+'ต.3'!C40</f>
        <v>882786.33</v>
      </c>
      <c r="M44" s="448">
        <f>+'ต.3'!D40</f>
        <v>0</v>
      </c>
      <c r="N44" s="448">
        <f>+'ต.3'!E40</f>
        <v>50382.88</v>
      </c>
      <c r="O44" s="448">
        <f>+'ต.3'!F40</f>
        <v>70089</v>
      </c>
      <c r="P44" s="208">
        <f t="shared" si="10"/>
        <v>1003258.21</v>
      </c>
      <c r="Q44" s="213">
        <f>+'ต.3'!H40</f>
        <v>1</v>
      </c>
      <c r="R44" s="213" t="str">
        <f>+'ต.3'!I40</f>
        <v> เรื่อง </v>
      </c>
      <c r="S44" s="208">
        <f t="shared" si="11"/>
        <v>1003258.21</v>
      </c>
      <c r="T44" s="450">
        <f t="shared" si="12"/>
        <v>-37.27833303928964</v>
      </c>
      <c r="U44" s="450">
        <f t="shared" si="12"/>
        <v>0</v>
      </c>
      <c r="V44" s="462">
        <f t="shared" si="13"/>
        <v>-37.27833303928964</v>
      </c>
    </row>
    <row r="45" spans="1:22" s="25" customFormat="1" ht="42">
      <c r="A45" s="26">
        <v>35</v>
      </c>
      <c r="B45" s="216" t="s">
        <v>56</v>
      </c>
      <c r="C45" s="469">
        <v>3137492.1722359997</v>
      </c>
      <c r="D45" s="525">
        <v>0</v>
      </c>
      <c r="E45" s="470">
        <v>165674.16746199998</v>
      </c>
      <c r="F45" s="470">
        <v>195402.20401999998</v>
      </c>
      <c r="G45" s="208">
        <f t="shared" si="8"/>
        <v>3498568.543718</v>
      </c>
      <c r="H45" s="217">
        <v>3</v>
      </c>
      <c r="I45" s="210" t="s">
        <v>51</v>
      </c>
      <c r="J45" s="473">
        <f t="shared" si="9"/>
        <v>1166189.5145726667</v>
      </c>
      <c r="K45" s="216" t="str">
        <f>+'ต.3'!B41</f>
        <v>งานวิเคราะห์เศรษฐกิจพืชอาหารและพลังงานทดแทน**</v>
      </c>
      <c r="L45" s="448">
        <f>+'ต.3'!C41</f>
        <v>2946442.7</v>
      </c>
      <c r="M45" s="448">
        <f>+'ต.3'!D41</f>
        <v>0</v>
      </c>
      <c r="N45" s="448">
        <f>+'ต.3'!E41</f>
        <v>168161.03</v>
      </c>
      <c r="O45" s="448">
        <f>+'ต.3'!F41</f>
        <v>233933.41</v>
      </c>
      <c r="P45" s="208">
        <f t="shared" si="10"/>
        <v>3348537.14</v>
      </c>
      <c r="Q45" s="213">
        <f>+'ต.3'!H41</f>
        <v>3</v>
      </c>
      <c r="R45" s="213" t="str">
        <f>+'ต.3'!I41</f>
        <v> สินค้า </v>
      </c>
      <c r="S45" s="208">
        <f t="shared" si="11"/>
        <v>1116179.0466666666</v>
      </c>
      <c r="T45" s="450">
        <f t="shared" si="12"/>
        <v>-4.288365422692516</v>
      </c>
      <c r="U45" s="450">
        <f t="shared" si="12"/>
        <v>0</v>
      </c>
      <c r="V45" s="462">
        <f t="shared" si="13"/>
        <v>-4.288365422692529</v>
      </c>
    </row>
    <row r="46" spans="1:22" s="25" customFormat="1" ht="42">
      <c r="A46" s="26">
        <v>36</v>
      </c>
      <c r="B46" s="216" t="s">
        <v>49</v>
      </c>
      <c r="C46" s="469">
        <v>1434456.53789</v>
      </c>
      <c r="D46" s="525">
        <v>0</v>
      </c>
      <c r="E46" s="427">
        <v>75745.97150500001</v>
      </c>
      <c r="F46" s="427">
        <v>89337.58355000001</v>
      </c>
      <c r="G46" s="208">
        <f t="shared" si="8"/>
        <v>1599540.0929450002</v>
      </c>
      <c r="H46" s="217">
        <v>1</v>
      </c>
      <c r="I46" s="210" t="s">
        <v>12</v>
      </c>
      <c r="J46" s="473">
        <f t="shared" si="9"/>
        <v>1599540.0929450002</v>
      </c>
      <c r="K46" s="216" t="str">
        <f>+'ต.3'!B42</f>
        <v>งานวิจัยเศรษฐกิจพืชอาหารและพลังงานทดแทน</v>
      </c>
      <c r="L46" s="448">
        <f>+'ต.3'!C42</f>
        <v>882786.34</v>
      </c>
      <c r="M46" s="448">
        <f>+'ต.3'!D42</f>
        <v>0</v>
      </c>
      <c r="N46" s="448">
        <f>+'ต.3'!E42</f>
        <v>50382.88</v>
      </c>
      <c r="O46" s="448">
        <f>+'ต.3'!F42</f>
        <v>70089</v>
      </c>
      <c r="P46" s="208">
        <f t="shared" si="10"/>
        <v>1003258.22</v>
      </c>
      <c r="Q46" s="213">
        <f>+'ต.3'!H42</f>
        <v>1</v>
      </c>
      <c r="R46" s="213" t="str">
        <f>+'ต.3'!I42</f>
        <v> เรื่อง </v>
      </c>
      <c r="S46" s="208">
        <f t="shared" si="11"/>
        <v>1003258.22</v>
      </c>
      <c r="T46" s="450">
        <f t="shared" si="12"/>
        <v>-37.27833241410994</v>
      </c>
      <c r="U46" s="450">
        <f t="shared" si="12"/>
        <v>0</v>
      </c>
      <c r="V46" s="462">
        <f t="shared" si="13"/>
        <v>-37.27833241410994</v>
      </c>
    </row>
    <row r="47" spans="1:22" s="25" customFormat="1" ht="21">
      <c r="A47" s="26">
        <v>37</v>
      </c>
      <c r="B47" s="216" t="s">
        <v>50</v>
      </c>
      <c r="C47" s="469">
        <v>1434456.53789</v>
      </c>
      <c r="D47" s="525">
        <v>0</v>
      </c>
      <c r="E47" s="470">
        <v>75745.97150500001</v>
      </c>
      <c r="F47" s="470">
        <v>89337.58355000001</v>
      </c>
      <c r="G47" s="208">
        <f t="shared" si="8"/>
        <v>1599540.0929450002</v>
      </c>
      <c r="H47" s="217">
        <v>1</v>
      </c>
      <c r="I47" s="210" t="s">
        <v>12</v>
      </c>
      <c r="J47" s="473">
        <f t="shared" si="9"/>
        <v>1599540.0929450002</v>
      </c>
      <c r="K47" s="216" t="str">
        <f>+'ต.3'!B43</f>
        <v>งานวิเคราะห์วิจัยเศรษฐกิจทรัพยากรการเกษตร</v>
      </c>
      <c r="L47" s="448">
        <f>+'ต.3'!C43</f>
        <v>882786.34</v>
      </c>
      <c r="M47" s="448">
        <f>+'ต.3'!D43</f>
        <v>0</v>
      </c>
      <c r="N47" s="448">
        <f>+'ต.3'!E43</f>
        <v>50382.87</v>
      </c>
      <c r="O47" s="448">
        <f>+'ต.3'!F43</f>
        <v>70089</v>
      </c>
      <c r="P47" s="208">
        <f t="shared" si="10"/>
        <v>1003258.21</v>
      </c>
      <c r="Q47" s="213">
        <f>+'ต.3'!H43</f>
        <v>1</v>
      </c>
      <c r="R47" s="213" t="str">
        <f>+'ต.3'!I43</f>
        <v> เรื่อง </v>
      </c>
      <c r="S47" s="208">
        <f t="shared" si="11"/>
        <v>1003258.21</v>
      </c>
      <c r="T47" s="450">
        <f t="shared" si="12"/>
        <v>-37.27833303928964</v>
      </c>
      <c r="U47" s="450">
        <f t="shared" si="12"/>
        <v>0</v>
      </c>
      <c r="V47" s="462">
        <f t="shared" si="13"/>
        <v>-37.27833303928964</v>
      </c>
    </row>
    <row r="48" spans="1:22" s="25" customFormat="1" ht="21">
      <c r="A48" s="26">
        <v>38</v>
      </c>
      <c r="B48" s="216" t="s">
        <v>57</v>
      </c>
      <c r="C48" s="469">
        <v>1043796.033954</v>
      </c>
      <c r="D48" s="525">
        <v>0</v>
      </c>
      <c r="E48" s="470">
        <v>55117.281393</v>
      </c>
      <c r="F48" s="470">
        <v>65007.348029999994</v>
      </c>
      <c r="G48" s="208">
        <f t="shared" si="8"/>
        <v>1163920.663377</v>
      </c>
      <c r="H48" s="217">
        <v>1</v>
      </c>
      <c r="I48" s="210" t="s">
        <v>51</v>
      </c>
      <c r="J48" s="473">
        <f t="shared" si="9"/>
        <v>1163920.663377</v>
      </c>
      <c r="K48" s="216" t="str">
        <f>+'ต.3'!B44</f>
        <v>งานวิเคราะห์ภาวะเศรษฐกิจสังคมครัวเรือน**</v>
      </c>
      <c r="L48" s="448">
        <f>+'ต.3'!C44</f>
        <v>980236.77</v>
      </c>
      <c r="M48" s="448">
        <f>+'ต.3'!D44</f>
        <v>0</v>
      </c>
      <c r="N48" s="448">
        <f>+'ต.3'!E44</f>
        <v>55944.62</v>
      </c>
      <c r="O48" s="448">
        <f>+'ต.3'!F44</f>
        <v>77826.1</v>
      </c>
      <c r="P48" s="208">
        <f t="shared" si="10"/>
        <v>1114007.49</v>
      </c>
      <c r="Q48" s="213">
        <f>+'ต.3'!H44</f>
        <v>1</v>
      </c>
      <c r="R48" s="213" t="str">
        <f>+'ต.3'!I44</f>
        <v> สินค้า </v>
      </c>
      <c r="S48" s="208">
        <f t="shared" si="11"/>
        <v>1114007.49</v>
      </c>
      <c r="T48" s="450">
        <f t="shared" si="12"/>
        <v>-4.288365603217484</v>
      </c>
      <c r="U48" s="450">
        <f t="shared" si="12"/>
        <v>0</v>
      </c>
      <c r="V48" s="462">
        <f t="shared" si="13"/>
        <v>-4.288365603217484</v>
      </c>
    </row>
    <row r="49" spans="1:22" s="25" customFormat="1" ht="63">
      <c r="A49" s="26">
        <v>39</v>
      </c>
      <c r="B49" s="216" t="s">
        <v>139</v>
      </c>
      <c r="C49" s="469">
        <v>1434456.53789</v>
      </c>
      <c r="D49" s="525">
        <v>0</v>
      </c>
      <c r="E49" s="470">
        <v>75745.97150500001</v>
      </c>
      <c r="F49" s="470">
        <v>89337.58355000001</v>
      </c>
      <c r="G49" s="208">
        <f t="shared" si="8"/>
        <v>1599540.0929450002</v>
      </c>
      <c r="H49" s="217">
        <v>1</v>
      </c>
      <c r="I49" s="210" t="s">
        <v>12</v>
      </c>
      <c r="J49" s="473">
        <f t="shared" si="9"/>
        <v>1599540.0929450002</v>
      </c>
      <c r="K49" s="216" t="str">
        <f>+'ต.3'!B57</f>
        <v>การบริหารจัดการการผลิตสินค้าเกษตรตามแผนที่เกษตรเพื่อการบริหารจัดการเชิงรุก (Agri-map)</v>
      </c>
      <c r="L49" s="448" t="str">
        <f>+'ต.3'!C57</f>
        <v>                     -  </v>
      </c>
      <c r="M49" s="448">
        <f>+'ต.3'!D57</f>
        <v>0</v>
      </c>
      <c r="N49" s="448" t="str">
        <f>+'ต.3'!E57</f>
        <v>                   -  </v>
      </c>
      <c r="O49" s="448" t="str">
        <f>+'ต.3'!F57</f>
        <v>                     -  </v>
      </c>
      <c r="P49" s="208">
        <f t="shared" si="10"/>
        <v>0</v>
      </c>
      <c r="Q49" s="213" t="str">
        <f>+'ต.3'!H57</f>
        <v>                    -  </v>
      </c>
      <c r="R49" s="213" t="str">
        <f>+'ต.3'!I57</f>
        <v> เรื่อง </v>
      </c>
      <c r="S49" s="208" t="e">
        <f t="shared" si="11"/>
        <v>#VALUE!</v>
      </c>
      <c r="T49" s="450">
        <f t="shared" si="12"/>
        <v>-100</v>
      </c>
      <c r="U49" s="450" t="e">
        <f t="shared" si="12"/>
        <v>#VALUE!</v>
      </c>
      <c r="V49" s="462" t="e">
        <f t="shared" si="13"/>
        <v>#VALUE!</v>
      </c>
    </row>
    <row r="50" spans="1:22" s="25" customFormat="1" ht="63">
      <c r="A50" s="26">
        <v>40</v>
      </c>
      <c r="B50" s="216" t="s">
        <v>148</v>
      </c>
      <c r="C50" s="469">
        <v>11512276.725364001</v>
      </c>
      <c r="D50" s="525">
        <v>0</v>
      </c>
      <c r="E50" s="470">
        <v>607901.711738</v>
      </c>
      <c r="F50" s="470">
        <v>716981.6279799999</v>
      </c>
      <c r="G50" s="208">
        <f t="shared" si="8"/>
        <v>12837160.065082</v>
      </c>
      <c r="H50" s="217">
        <v>11</v>
      </c>
      <c r="I50" s="210" t="s">
        <v>12</v>
      </c>
      <c r="J50" s="473">
        <f t="shared" si="9"/>
        <v>1167014.551371091</v>
      </c>
      <c r="K50" s="216" t="str">
        <f>+'ต.3'!B45</f>
        <v>ติดตามสถานการณ์สินค้าเกษตร ปัจจัยการผลิต และภาวะเศรษฐกิจสังคมครัวเรือนและสถาบันเกษตรกร</v>
      </c>
      <c r="L50" s="448">
        <f>+'ต.3'!C45</f>
        <v>10811266.41</v>
      </c>
      <c r="M50" s="448">
        <f>+'ต.3'!D45</f>
        <v>0</v>
      </c>
      <c r="N50" s="448">
        <f>+'ต.3'!E45</f>
        <v>617026.65</v>
      </c>
      <c r="O50" s="448">
        <f>+'ต.3'!F45</f>
        <v>858362.69</v>
      </c>
      <c r="P50" s="208">
        <f t="shared" si="10"/>
        <v>12286655.75</v>
      </c>
      <c r="Q50" s="213">
        <f>+'ต.3'!H45</f>
        <v>11</v>
      </c>
      <c r="R50" s="213" t="str">
        <f>+'ต.3'!I45</f>
        <v> เรื่อง </v>
      </c>
      <c r="S50" s="208">
        <f>P50/Q50</f>
        <v>1116968.7045454546</v>
      </c>
      <c r="T50" s="450">
        <f aca="true" t="shared" si="14" ref="T50:U53">IF(G50=0,0,(P50-G50)/G50)*100</f>
        <v>-4.28836527932227</v>
      </c>
      <c r="U50" s="450">
        <f t="shared" si="14"/>
        <v>0</v>
      </c>
      <c r="V50" s="462">
        <f t="shared" si="13"/>
        <v>-4.288365279322273</v>
      </c>
    </row>
    <row r="51" spans="1:22" s="25" customFormat="1" ht="21">
      <c r="A51" s="26">
        <v>41</v>
      </c>
      <c r="B51" s="216" t="s">
        <v>149</v>
      </c>
      <c r="C51" s="469">
        <v>1434456.53789</v>
      </c>
      <c r="D51" s="525">
        <v>0</v>
      </c>
      <c r="E51" s="470">
        <v>75745.97150500001</v>
      </c>
      <c r="F51" s="470">
        <v>89337.58355000001</v>
      </c>
      <c r="G51" s="208">
        <f t="shared" si="8"/>
        <v>1599540.0929450002</v>
      </c>
      <c r="H51" s="217">
        <v>1</v>
      </c>
      <c r="I51" s="210" t="s">
        <v>12</v>
      </c>
      <c r="J51" s="473">
        <f t="shared" si="9"/>
        <v>1599540.0929450002</v>
      </c>
      <c r="K51" s="216" t="str">
        <f>+'ต.3'!B58</f>
        <v>ติดตามประเมินผลการพัฒนาเกษตรอินทรีย์</v>
      </c>
      <c r="L51" s="448" t="str">
        <f>+'ต.3'!C58</f>
        <v>                     -  </v>
      </c>
      <c r="M51" s="448">
        <f>+'ต.3'!D58</f>
        <v>0</v>
      </c>
      <c r="N51" s="448" t="str">
        <f>+'ต.3'!E58</f>
        <v>                   -  </v>
      </c>
      <c r="O51" s="448" t="str">
        <f>+'ต.3'!F58</f>
        <v>                     -  </v>
      </c>
      <c r="P51" s="208">
        <f t="shared" si="10"/>
        <v>0</v>
      </c>
      <c r="Q51" s="213" t="str">
        <f>+'ต.3'!H58</f>
        <v>                    -  </v>
      </c>
      <c r="R51" s="213" t="str">
        <f>+'ต.3'!I58</f>
        <v> เรื่อง </v>
      </c>
      <c r="S51" s="208" t="e">
        <f>P51/Q51</f>
        <v>#VALUE!</v>
      </c>
      <c r="T51" s="450">
        <f t="shared" si="14"/>
        <v>-100</v>
      </c>
      <c r="U51" s="450" t="e">
        <f t="shared" si="14"/>
        <v>#VALUE!</v>
      </c>
      <c r="V51" s="462" t="e">
        <f t="shared" si="13"/>
        <v>#VALUE!</v>
      </c>
    </row>
    <row r="52" spans="1:22" s="25" customFormat="1" ht="42">
      <c r="A52" s="26">
        <v>42</v>
      </c>
      <c r="B52" s="216"/>
      <c r="C52" s="469"/>
      <c r="D52" s="525"/>
      <c r="E52" s="470"/>
      <c r="F52" s="470"/>
      <c r="G52" s="208">
        <f t="shared" si="8"/>
        <v>0</v>
      </c>
      <c r="H52" s="217"/>
      <c r="I52" s="210"/>
      <c r="J52" s="473" t="e">
        <f t="shared" si="9"/>
        <v>#DIV/0!</v>
      </c>
      <c r="K52" s="216" t="str">
        <f>+'ต.3'!B46</f>
        <v>การศึกษาการบริหารจัดการกลุ่มเกษตรกรที่ผลิตปุ๋ยอินทรีย์</v>
      </c>
      <c r="L52" s="448">
        <f>+'ต.3'!C46</f>
        <v>882786.34</v>
      </c>
      <c r="M52" s="448">
        <f>+'ต.3'!D46</f>
        <v>0</v>
      </c>
      <c r="N52" s="448">
        <f>+'ต.3'!E46</f>
        <v>50382.87</v>
      </c>
      <c r="O52" s="448">
        <f>+'ต.3'!F46</f>
        <v>70089</v>
      </c>
      <c r="P52" s="208">
        <f t="shared" si="10"/>
        <v>1003258.21</v>
      </c>
      <c r="Q52" s="213">
        <f>+'ต.3'!H46</f>
        <v>1</v>
      </c>
      <c r="R52" s="213" t="str">
        <f>+'ต.3'!I46</f>
        <v> เรื่อง </v>
      </c>
      <c r="S52" s="208">
        <f>P52/Q52</f>
        <v>1003258.21</v>
      </c>
      <c r="T52" s="450">
        <f t="shared" si="14"/>
        <v>0</v>
      </c>
      <c r="U52" s="450">
        <f t="shared" si="14"/>
        <v>0</v>
      </c>
      <c r="V52" s="462" t="e">
        <f t="shared" si="13"/>
        <v>#DIV/0!</v>
      </c>
    </row>
    <row r="53" spans="1:22" s="25" customFormat="1" ht="42">
      <c r="A53" s="26">
        <v>43</v>
      </c>
      <c r="B53" s="216"/>
      <c r="C53" s="469"/>
      <c r="D53" s="525"/>
      <c r="E53" s="470"/>
      <c r="F53" s="470"/>
      <c r="G53" s="208">
        <f t="shared" si="8"/>
        <v>0</v>
      </c>
      <c r="H53" s="217"/>
      <c r="I53" s="210"/>
      <c r="J53" s="473" t="e">
        <f t="shared" si="9"/>
        <v>#DIV/0!</v>
      </c>
      <c r="K53" s="216" t="str">
        <f>+'ต.3'!B47</f>
        <v>การศึกษาแนวทางการพัฒนาเกษตรอัตลักษณ์พื้นถิ่นอย่างยั่งยืน</v>
      </c>
      <c r="L53" s="448">
        <f>+'ต.3'!C47</f>
        <v>882786.34</v>
      </c>
      <c r="M53" s="448">
        <f>+'ต.3'!D47</f>
        <v>0</v>
      </c>
      <c r="N53" s="448">
        <f>+'ต.3'!E47</f>
        <v>50382.87</v>
      </c>
      <c r="O53" s="448">
        <f>+'ต.3'!F47</f>
        <v>70089</v>
      </c>
      <c r="P53" s="208">
        <f t="shared" si="10"/>
        <v>1003258.21</v>
      </c>
      <c r="Q53" s="213">
        <f>+'ต.3'!H47</f>
        <v>1</v>
      </c>
      <c r="R53" s="213" t="str">
        <f>+'ต.3'!I47</f>
        <v> เรื่อง </v>
      </c>
      <c r="S53" s="208">
        <f>P53/Q53</f>
        <v>1003258.21</v>
      </c>
      <c r="T53" s="450">
        <f t="shared" si="14"/>
        <v>0</v>
      </c>
      <c r="U53" s="450">
        <f t="shared" si="14"/>
        <v>0</v>
      </c>
      <c r="V53" s="462" t="e">
        <f t="shared" si="13"/>
        <v>#DIV/0!</v>
      </c>
    </row>
    <row r="54" spans="1:22" s="25" customFormat="1" ht="42">
      <c r="A54" s="26">
        <v>44</v>
      </c>
      <c r="B54" s="216"/>
      <c r="C54" s="469"/>
      <c r="D54" s="525"/>
      <c r="E54" s="470"/>
      <c r="F54" s="470"/>
      <c r="G54" s="208">
        <f t="shared" si="8"/>
        <v>0</v>
      </c>
      <c r="H54" s="217"/>
      <c r="I54" s="210"/>
      <c r="J54" s="473" t="e">
        <f t="shared" si="9"/>
        <v>#DIV/0!</v>
      </c>
      <c r="K54" s="216" t="str">
        <f>+'ต.3'!B48</f>
        <v>การศึกษาความเหมาะสมของรูปแบบการปลูกพืชเสริมและการทำอาชีพเสริมในสวนยางพารา</v>
      </c>
      <c r="L54" s="448">
        <f>+'ต.3'!C48</f>
        <v>882786.34</v>
      </c>
      <c r="M54" s="448">
        <f>+'ต.3'!D48</f>
        <v>0</v>
      </c>
      <c r="N54" s="448">
        <f>+'ต.3'!E48</f>
        <v>50382.87</v>
      </c>
      <c r="O54" s="448">
        <f>+'ต.3'!F48</f>
        <v>70089</v>
      </c>
      <c r="P54" s="208">
        <f t="shared" si="10"/>
        <v>1003258.21</v>
      </c>
      <c r="Q54" s="213">
        <f>+'ต.3'!H48</f>
        <v>1</v>
      </c>
      <c r="R54" s="213" t="str">
        <f>+'ต.3'!I48</f>
        <v> เรื่อง </v>
      </c>
      <c r="S54" s="208">
        <f aca="true" t="shared" si="15" ref="S54:S62">P54/Q54</f>
        <v>1003258.21</v>
      </c>
      <c r="T54" s="450">
        <f aca="true" t="shared" si="16" ref="T54:T62">IF(G54=0,0,(P54-G54)/G54)*100</f>
        <v>0</v>
      </c>
      <c r="U54" s="450">
        <f aca="true" t="shared" si="17" ref="U54:U62">IF(H54=0,0,(Q54-H54)/H54)*100</f>
        <v>0</v>
      </c>
      <c r="V54" s="462" t="e">
        <f aca="true" t="shared" si="18" ref="V54:V62">IF(J54=0,0,(S54-J54)/J54)*100</f>
        <v>#DIV/0!</v>
      </c>
    </row>
    <row r="55" spans="1:22" s="25" customFormat="1" ht="42">
      <c r="A55" s="26">
        <v>45</v>
      </c>
      <c r="B55" s="216"/>
      <c r="C55" s="469"/>
      <c r="D55" s="525"/>
      <c r="E55" s="470"/>
      <c r="F55" s="470"/>
      <c r="G55" s="208">
        <f t="shared" si="8"/>
        <v>0</v>
      </c>
      <c r="H55" s="217"/>
      <c r="I55" s="210"/>
      <c r="J55" s="473" t="e">
        <f t="shared" si="9"/>
        <v>#DIV/0!</v>
      </c>
      <c r="K55" s="216" t="str">
        <f>+'ต.3'!B49</f>
        <v>การศึกษาการบริหารจัดการสินค้าประมงตลอดห่วงโซ่อุปทาน</v>
      </c>
      <c r="L55" s="448">
        <f>+'ต.3'!C49</f>
        <v>882786.34</v>
      </c>
      <c r="M55" s="448">
        <f>+'ต.3'!D49</f>
        <v>0</v>
      </c>
      <c r="N55" s="448">
        <f>+'ต.3'!E49</f>
        <v>50382.87</v>
      </c>
      <c r="O55" s="448">
        <f>+'ต.3'!F49</f>
        <v>70089</v>
      </c>
      <c r="P55" s="208">
        <f t="shared" si="10"/>
        <v>1003258.21</v>
      </c>
      <c r="Q55" s="213">
        <f>+'ต.3'!H49</f>
        <v>1</v>
      </c>
      <c r="R55" s="213" t="str">
        <f>+'ต.3'!I49</f>
        <v> เรื่อง </v>
      </c>
      <c r="S55" s="208">
        <f t="shared" si="15"/>
        <v>1003258.21</v>
      </c>
      <c r="T55" s="450">
        <f t="shared" si="16"/>
        <v>0</v>
      </c>
      <c r="U55" s="450">
        <f t="shared" si="17"/>
        <v>0</v>
      </c>
      <c r="V55" s="462" t="e">
        <f t="shared" si="18"/>
        <v>#DIV/0!</v>
      </c>
    </row>
    <row r="56" spans="1:22" s="25" customFormat="1" ht="21">
      <c r="A56" s="26">
        <v>46</v>
      </c>
      <c r="B56" s="216"/>
      <c r="C56" s="469"/>
      <c r="D56" s="525"/>
      <c r="E56" s="470"/>
      <c r="F56" s="470"/>
      <c r="G56" s="208">
        <f t="shared" si="8"/>
        <v>0</v>
      </c>
      <c r="H56" s="217"/>
      <c r="I56" s="210"/>
      <c r="J56" s="473" t="e">
        <f t="shared" si="9"/>
        <v>#DIV/0!</v>
      </c>
      <c r="K56" s="216" t="str">
        <f>+'ต.3'!B50</f>
        <v>การศึกษาห่วงโซ่อุปทานสินค้าข้าวเจ้า</v>
      </c>
      <c r="L56" s="448">
        <f>+'ต.3'!C50</f>
        <v>882786.34</v>
      </c>
      <c r="M56" s="448">
        <f>+'ต.3'!D50</f>
        <v>0</v>
      </c>
      <c r="N56" s="448">
        <f>+'ต.3'!E50</f>
        <v>50382.87</v>
      </c>
      <c r="O56" s="448">
        <f>+'ต.3'!F50</f>
        <v>70089</v>
      </c>
      <c r="P56" s="208">
        <f t="shared" si="10"/>
        <v>1003258.21</v>
      </c>
      <c r="Q56" s="213">
        <f>+'ต.3'!H50</f>
        <v>1</v>
      </c>
      <c r="R56" s="213" t="str">
        <f>+'ต.3'!I50</f>
        <v> เรื่อง </v>
      </c>
      <c r="S56" s="208">
        <f t="shared" si="15"/>
        <v>1003258.21</v>
      </c>
      <c r="T56" s="450">
        <f t="shared" si="16"/>
        <v>0</v>
      </c>
      <c r="U56" s="450">
        <f t="shared" si="17"/>
        <v>0</v>
      </c>
      <c r="V56" s="462" t="e">
        <f t="shared" si="18"/>
        <v>#DIV/0!</v>
      </c>
    </row>
    <row r="57" spans="1:22" s="25" customFormat="1" ht="42">
      <c r="A57" s="26">
        <v>47</v>
      </c>
      <c r="B57" s="216"/>
      <c r="C57" s="469"/>
      <c r="D57" s="525"/>
      <c r="E57" s="470"/>
      <c r="F57" s="470"/>
      <c r="G57" s="208">
        <f t="shared" si="8"/>
        <v>0</v>
      </c>
      <c r="H57" s="217"/>
      <c r="I57" s="210"/>
      <c r="J57" s="473" t="e">
        <f t="shared" si="9"/>
        <v>#DIV/0!</v>
      </c>
      <c r="K57" s="216" t="str">
        <f>+'ต.3'!B51</f>
        <v>การศึกษาศักยภาพการแปรรูปใบสับปะรดเป็นผลิตภัณฑ์เส้นใย</v>
      </c>
      <c r="L57" s="448">
        <f>+'ต.3'!C51</f>
        <v>882786.34</v>
      </c>
      <c r="M57" s="448">
        <f>+'ต.3'!D51</f>
        <v>0</v>
      </c>
      <c r="N57" s="448">
        <f>+'ต.3'!E51</f>
        <v>50382.87</v>
      </c>
      <c r="O57" s="448">
        <f>+'ต.3'!F51</f>
        <v>70089</v>
      </c>
      <c r="P57" s="208">
        <f t="shared" si="10"/>
        <v>1003258.21</v>
      </c>
      <c r="Q57" s="213">
        <f>+'ต.3'!H51</f>
        <v>1</v>
      </c>
      <c r="R57" s="213" t="str">
        <f>+'ต.3'!I51</f>
        <v> เรื่อง </v>
      </c>
      <c r="S57" s="208">
        <f t="shared" si="15"/>
        <v>1003258.21</v>
      </c>
      <c r="T57" s="450">
        <f t="shared" si="16"/>
        <v>0</v>
      </c>
      <c r="U57" s="450">
        <f t="shared" si="17"/>
        <v>0</v>
      </c>
      <c r="V57" s="462" t="e">
        <f t="shared" si="18"/>
        <v>#DIV/0!</v>
      </c>
    </row>
    <row r="58" spans="1:22" s="25" customFormat="1" ht="42">
      <c r="A58" s="26">
        <v>48</v>
      </c>
      <c r="B58" s="216"/>
      <c r="C58" s="469"/>
      <c r="D58" s="525"/>
      <c r="E58" s="470"/>
      <c r="F58" s="470"/>
      <c r="G58" s="208">
        <f t="shared" si="8"/>
        <v>0</v>
      </c>
      <c r="H58" s="217"/>
      <c r="I58" s="210"/>
      <c r="J58" s="473" t="e">
        <f t="shared" si="9"/>
        <v>#DIV/0!</v>
      </c>
      <c r="K58" s="216" t="str">
        <f>+'ต.3'!B52</f>
        <v>การศึกษาความคุ้มค่าการปลูกพืชในโรงเรือนด้วยเทคโนโลยีอัจฉริยะ</v>
      </c>
      <c r="L58" s="448">
        <f>+'ต.3'!C52</f>
        <v>882786.34</v>
      </c>
      <c r="M58" s="448">
        <f>+'ต.3'!D52</f>
        <v>0</v>
      </c>
      <c r="N58" s="448">
        <f>+'ต.3'!E52</f>
        <v>50382.87</v>
      </c>
      <c r="O58" s="448">
        <f>+'ต.3'!F52</f>
        <v>70089</v>
      </c>
      <c r="P58" s="208">
        <f t="shared" si="10"/>
        <v>1003258.21</v>
      </c>
      <c r="Q58" s="213">
        <f>+'ต.3'!H52</f>
        <v>1</v>
      </c>
      <c r="R58" s="213" t="str">
        <f>+'ต.3'!I52</f>
        <v> เรื่อง </v>
      </c>
      <c r="S58" s="208">
        <f t="shared" si="15"/>
        <v>1003258.21</v>
      </c>
      <c r="T58" s="450">
        <f t="shared" si="16"/>
        <v>0</v>
      </c>
      <c r="U58" s="450">
        <f t="shared" si="17"/>
        <v>0</v>
      </c>
      <c r="V58" s="462" t="e">
        <f t="shared" si="18"/>
        <v>#DIV/0!</v>
      </c>
    </row>
    <row r="59" spans="1:22" s="25" customFormat="1" ht="21">
      <c r="A59" s="26">
        <v>49</v>
      </c>
      <c r="B59" s="216"/>
      <c r="C59" s="469"/>
      <c r="D59" s="525"/>
      <c r="E59" s="470"/>
      <c r="F59" s="470"/>
      <c r="G59" s="208">
        <f t="shared" si="8"/>
        <v>0</v>
      </c>
      <c r="H59" s="217"/>
      <c r="I59" s="210"/>
      <c r="J59" s="473" t="e">
        <f t="shared" si="9"/>
        <v>#DIV/0!</v>
      </c>
      <c r="K59" s="216" t="str">
        <f>+'ต.3'!B53</f>
        <v>การศึกษาการบริหารจัดการอ้อยไฟไหม้ทั้งระบบ</v>
      </c>
      <c r="L59" s="448">
        <f>+'ต.3'!C53</f>
        <v>882786.34</v>
      </c>
      <c r="M59" s="448">
        <f>+'ต.3'!D53</f>
        <v>0</v>
      </c>
      <c r="N59" s="448">
        <f>+'ต.3'!E53</f>
        <v>50382.87</v>
      </c>
      <c r="O59" s="448">
        <f>+'ต.3'!F53</f>
        <v>70089</v>
      </c>
      <c r="P59" s="208">
        <f t="shared" si="10"/>
        <v>1003258.21</v>
      </c>
      <c r="Q59" s="213">
        <f>+'ต.3'!H53</f>
        <v>1</v>
      </c>
      <c r="R59" s="213" t="str">
        <f>+'ต.3'!I53</f>
        <v> เรื่อง </v>
      </c>
      <c r="S59" s="208">
        <f t="shared" si="15"/>
        <v>1003258.21</v>
      </c>
      <c r="T59" s="450">
        <f t="shared" si="16"/>
        <v>0</v>
      </c>
      <c r="U59" s="450">
        <f t="shared" si="17"/>
        <v>0</v>
      </c>
      <c r="V59" s="462" t="e">
        <f t="shared" si="18"/>
        <v>#DIV/0!</v>
      </c>
    </row>
    <row r="60" spans="1:22" s="25" customFormat="1" ht="42">
      <c r="A60" s="26">
        <v>50</v>
      </c>
      <c r="B60" s="216"/>
      <c r="C60" s="469"/>
      <c r="D60" s="525"/>
      <c r="E60" s="470"/>
      <c r="F60" s="470"/>
      <c r="G60" s="208">
        <f t="shared" si="8"/>
        <v>0</v>
      </c>
      <c r="H60" s="217"/>
      <c r="I60" s="210"/>
      <c r="J60" s="473" t="e">
        <f t="shared" si="9"/>
        <v>#DIV/0!</v>
      </c>
      <c r="K60" s="216" t="str">
        <f>+'ต.3'!B54</f>
        <v>การวิเคราะห์พฤติกรรมการตัดสินใจปลูกพืชของเกษตรกรภายใต้การเปลี่ยนแปลงภูมิอากาศ</v>
      </c>
      <c r="L60" s="448">
        <f>+'ต.3'!C54</f>
        <v>882786.34</v>
      </c>
      <c r="M60" s="448">
        <f>+'ต.3'!D54</f>
        <v>0</v>
      </c>
      <c r="N60" s="448">
        <f>+'ต.3'!E54</f>
        <v>50382.87</v>
      </c>
      <c r="O60" s="448">
        <f>+'ต.3'!F54</f>
        <v>70089</v>
      </c>
      <c r="P60" s="208">
        <f t="shared" si="10"/>
        <v>1003258.21</v>
      </c>
      <c r="Q60" s="213">
        <f>+'ต.3'!H54</f>
        <v>1</v>
      </c>
      <c r="R60" s="213" t="str">
        <f>+'ต.3'!I54</f>
        <v> เรื่อง </v>
      </c>
      <c r="S60" s="208">
        <f t="shared" si="15"/>
        <v>1003258.21</v>
      </c>
      <c r="T60" s="450">
        <f t="shared" si="16"/>
        <v>0</v>
      </c>
      <c r="U60" s="450">
        <f t="shared" si="17"/>
        <v>0</v>
      </c>
      <c r="V60" s="462" t="e">
        <f t="shared" si="18"/>
        <v>#DIV/0!</v>
      </c>
    </row>
    <row r="61" spans="1:22" s="25" customFormat="1" ht="84">
      <c r="A61" s="26">
        <v>51</v>
      </c>
      <c r="B61" s="216"/>
      <c r="C61" s="469"/>
      <c r="D61" s="525"/>
      <c r="E61" s="470"/>
      <c r="F61" s="470"/>
      <c r="G61" s="208">
        <f t="shared" si="8"/>
        <v>0</v>
      </c>
      <c r="H61" s="217"/>
      <c r="I61" s="210"/>
      <c r="J61" s="473" t="e">
        <f t="shared" si="9"/>
        <v>#DIV/0!</v>
      </c>
      <c r="K61" s="216" t="str">
        <f>+'ต.3'!B55</f>
        <v>การศึกษาแนวทางการเพิ่มศักยภาพการผลิตของครัวเรือนเกษตรที่มีรายได้ต่ำกว่าเส้นยากจน เพื่อลดความเหลื่อมล้ำทางด้านรายได้ในภาคเกษตร</v>
      </c>
      <c r="L61" s="448">
        <f>+'ต.3'!C55</f>
        <v>882786.34</v>
      </c>
      <c r="M61" s="448">
        <f>+'ต.3'!D55</f>
        <v>0</v>
      </c>
      <c r="N61" s="448">
        <f>+'ต.3'!E55</f>
        <v>50382.87</v>
      </c>
      <c r="O61" s="448">
        <f>+'ต.3'!F55</f>
        <v>70089</v>
      </c>
      <c r="P61" s="208">
        <f t="shared" si="10"/>
        <v>1003258.21</v>
      </c>
      <c r="Q61" s="213">
        <f>+'ต.3'!H55</f>
        <v>1</v>
      </c>
      <c r="R61" s="213" t="str">
        <f>+'ต.3'!I55</f>
        <v> เรื่อง </v>
      </c>
      <c r="S61" s="208">
        <f t="shared" si="15"/>
        <v>1003258.21</v>
      </c>
      <c r="T61" s="450">
        <f t="shared" si="16"/>
        <v>0</v>
      </c>
      <c r="U61" s="450">
        <f t="shared" si="17"/>
        <v>0</v>
      </c>
      <c r="V61" s="462" t="e">
        <f t="shared" si="18"/>
        <v>#DIV/0!</v>
      </c>
    </row>
    <row r="62" spans="1:22" s="25" customFormat="1" ht="42">
      <c r="A62" s="26">
        <v>52</v>
      </c>
      <c r="B62" s="216"/>
      <c r="C62" s="469"/>
      <c r="D62" s="525"/>
      <c r="E62" s="470"/>
      <c r="F62" s="470"/>
      <c r="G62" s="208">
        <f t="shared" si="8"/>
        <v>0</v>
      </c>
      <c r="H62" s="217"/>
      <c r="I62" s="210"/>
      <c r="J62" s="473" t="e">
        <f t="shared" si="9"/>
        <v>#DIV/0!</v>
      </c>
      <c r="K62" s="216" t="str">
        <f>+'ต.3'!B56</f>
        <v>การศึกษาแนวทางการพัฒนาระบบประกันภัยผลผลิตทางการเกษตร</v>
      </c>
      <c r="L62" s="448">
        <f>+'ต.3'!C56</f>
        <v>882786.34</v>
      </c>
      <c r="M62" s="448">
        <f>+'ต.3'!D56</f>
        <v>0</v>
      </c>
      <c r="N62" s="448">
        <f>+'ต.3'!E56</f>
        <v>50382.87</v>
      </c>
      <c r="O62" s="448">
        <f>+'ต.3'!F56</f>
        <v>70089</v>
      </c>
      <c r="P62" s="208">
        <f t="shared" si="10"/>
        <v>1003258.21</v>
      </c>
      <c r="Q62" s="213">
        <f>+'ต.3'!H56</f>
        <v>1</v>
      </c>
      <c r="R62" s="213" t="str">
        <f>+'ต.3'!I56</f>
        <v> เรื่อง </v>
      </c>
      <c r="S62" s="208">
        <f t="shared" si="15"/>
        <v>1003258.21</v>
      </c>
      <c r="T62" s="450">
        <f t="shared" si="16"/>
        <v>0</v>
      </c>
      <c r="U62" s="450">
        <f t="shared" si="17"/>
        <v>0</v>
      </c>
      <c r="V62" s="462" t="e">
        <f t="shared" si="18"/>
        <v>#DIV/0!</v>
      </c>
    </row>
    <row r="63" spans="1:22" s="25" customFormat="1" ht="21">
      <c r="A63" s="26"/>
      <c r="B63" s="206" t="s">
        <v>340</v>
      </c>
      <c r="C63" s="469"/>
      <c r="D63" s="525"/>
      <c r="E63" s="469"/>
      <c r="F63" s="469"/>
      <c r="G63" s="208"/>
      <c r="H63" s="217"/>
      <c r="I63" s="210"/>
      <c r="J63" s="473"/>
      <c r="K63" s="206" t="s">
        <v>340</v>
      </c>
      <c r="L63" s="448"/>
      <c r="M63" s="466"/>
      <c r="N63" s="448"/>
      <c r="O63" s="448"/>
      <c r="P63" s="208"/>
      <c r="Q63" s="213"/>
      <c r="R63" s="210"/>
      <c r="S63" s="208"/>
      <c r="T63" s="450"/>
      <c r="U63" s="450"/>
      <c r="V63" s="462"/>
    </row>
    <row r="64" spans="1:22" s="25" customFormat="1" ht="21">
      <c r="A64" s="26">
        <v>53</v>
      </c>
      <c r="B64" s="216" t="s">
        <v>59</v>
      </c>
      <c r="C64" s="469">
        <v>18031573.80387</v>
      </c>
      <c r="D64" s="525">
        <v>0</v>
      </c>
      <c r="E64" s="469">
        <v>863689.882986</v>
      </c>
      <c r="F64" s="469">
        <v>6723763.148367</v>
      </c>
      <c r="G64" s="208">
        <f t="shared" si="8"/>
        <v>25619026.835223</v>
      </c>
      <c r="H64" s="217">
        <v>50</v>
      </c>
      <c r="I64" s="210" t="s">
        <v>51</v>
      </c>
      <c r="J64" s="473">
        <f t="shared" si="9"/>
        <v>512380.53670446</v>
      </c>
      <c r="K64" s="216" t="str">
        <f>+'ต.3'!B60</f>
        <v>จัดทำข้อมูลการผลิต</v>
      </c>
      <c r="L64" s="467">
        <f>+'ต.3'!C60</f>
        <v>16036693.32</v>
      </c>
      <c r="M64" s="467">
        <f>+'ต.3'!D60</f>
        <v>0</v>
      </c>
      <c r="N64" s="467">
        <f>+'ต.3'!E60</f>
        <v>772826.57</v>
      </c>
      <c r="O64" s="467">
        <f>+'ต.3'!F60</f>
        <v>4348990.4</v>
      </c>
      <c r="P64" s="208">
        <f t="shared" si="10"/>
        <v>21158510.29</v>
      </c>
      <c r="Q64" s="213">
        <f>+'ต.3'!H60</f>
        <v>50</v>
      </c>
      <c r="R64" s="213" t="str">
        <f>+'ต.3'!I60</f>
        <v> สินค้า </v>
      </c>
      <c r="S64" s="208">
        <f t="shared" si="11"/>
        <v>423170.2058</v>
      </c>
      <c r="T64" s="450">
        <f t="shared" si="12"/>
        <v>-17.410952312561463</v>
      </c>
      <c r="U64" s="450">
        <f t="shared" si="12"/>
        <v>0</v>
      </c>
      <c r="V64" s="462">
        <f t="shared" si="13"/>
        <v>-17.41095231256146</v>
      </c>
    </row>
    <row r="65" spans="1:22" s="25" customFormat="1" ht="21">
      <c r="A65" s="26">
        <v>54</v>
      </c>
      <c r="B65" s="216" t="s">
        <v>60</v>
      </c>
      <c r="C65" s="469">
        <v>1367014.62051</v>
      </c>
      <c r="D65" s="525">
        <v>0</v>
      </c>
      <c r="E65" s="469">
        <v>65478.29437799999</v>
      </c>
      <c r="F65" s="469">
        <v>509743.776591</v>
      </c>
      <c r="G65" s="208">
        <f t="shared" si="8"/>
        <v>1942236.691479</v>
      </c>
      <c r="H65" s="217">
        <v>10</v>
      </c>
      <c r="I65" s="210" t="s">
        <v>13</v>
      </c>
      <c r="J65" s="473">
        <f t="shared" si="9"/>
        <v>194223.66914790001</v>
      </c>
      <c r="K65" s="216" t="str">
        <f>+'ต.3'!B61</f>
        <v>ควบคุมคุณภาพข้อมูล</v>
      </c>
      <c r="L65" s="467">
        <f>+'ต.3'!C61</f>
        <v>1346483.8</v>
      </c>
      <c r="M65" s="467">
        <f>+'ต.3'!D61</f>
        <v>0</v>
      </c>
      <c r="N65" s="467">
        <f>+'ต.3'!E61</f>
        <v>64888.59</v>
      </c>
      <c r="O65" s="467">
        <f>+'ต.3'!F61</f>
        <v>365152.9</v>
      </c>
      <c r="P65" s="208">
        <f t="shared" si="10"/>
        <v>1776525.29</v>
      </c>
      <c r="Q65" s="213">
        <f>+'ต.3'!H61</f>
        <v>10</v>
      </c>
      <c r="R65" s="213" t="str">
        <f>+'ต.3'!I61</f>
        <v> ครั้ง </v>
      </c>
      <c r="S65" s="208">
        <f t="shared" si="11"/>
        <v>177652.529</v>
      </c>
      <c r="T65" s="450">
        <f t="shared" si="12"/>
        <v>-8.531988001565962</v>
      </c>
      <c r="U65" s="450">
        <f t="shared" si="12"/>
        <v>0</v>
      </c>
      <c r="V65" s="462">
        <f t="shared" si="13"/>
        <v>-8.531988001565963</v>
      </c>
    </row>
    <row r="66" spans="1:22" s="25" customFormat="1" ht="21">
      <c r="A66" s="26">
        <v>55</v>
      </c>
      <c r="B66" s="216" t="s">
        <v>61</v>
      </c>
      <c r="C66" s="469">
        <v>419507.13222</v>
      </c>
      <c r="D66" s="525">
        <v>0</v>
      </c>
      <c r="E66" s="469">
        <v>20093.868115999998</v>
      </c>
      <c r="F66" s="469">
        <v>156429.30710199996</v>
      </c>
      <c r="G66" s="208">
        <f t="shared" si="8"/>
        <v>596030.307438</v>
      </c>
      <c r="H66" s="217">
        <v>10</v>
      </c>
      <c r="I66" s="210" t="s">
        <v>13</v>
      </c>
      <c r="J66" s="473">
        <f t="shared" si="9"/>
        <v>59603.0307438</v>
      </c>
      <c r="K66" s="216" t="str">
        <f>+'ต.3'!B62</f>
        <v>นิเทศงาน สศข.</v>
      </c>
      <c r="L66" s="467">
        <f>+'ต.3'!C62</f>
        <v>413206.67</v>
      </c>
      <c r="M66" s="467">
        <f>+'ต.3'!D62</f>
        <v>0</v>
      </c>
      <c r="N66" s="467">
        <f>+'ต.3'!E62</f>
        <v>19912.9</v>
      </c>
      <c r="O66" s="467">
        <f>+'ต.3'!F62</f>
        <v>112057.5</v>
      </c>
      <c r="P66" s="208">
        <f t="shared" si="10"/>
        <v>545177.0700000001</v>
      </c>
      <c r="Q66" s="213">
        <f>+'ต.3'!H62</f>
        <v>10</v>
      </c>
      <c r="R66" s="213" t="str">
        <f>+'ต.3'!I62</f>
        <v> ครั้ง </v>
      </c>
      <c r="S66" s="208">
        <f t="shared" si="11"/>
        <v>54517.70700000001</v>
      </c>
      <c r="T66" s="450">
        <f t="shared" si="12"/>
        <v>-8.53198852531333</v>
      </c>
      <c r="U66" s="450">
        <f t="shared" si="12"/>
        <v>0</v>
      </c>
      <c r="V66" s="462">
        <f t="shared" si="13"/>
        <v>-8.53198852531333</v>
      </c>
    </row>
    <row r="67" spans="1:22" s="25" customFormat="1" ht="21">
      <c r="A67" s="26">
        <v>56</v>
      </c>
      <c r="B67" s="216" t="s">
        <v>62</v>
      </c>
      <c r="C67" s="469">
        <v>7124388.36615</v>
      </c>
      <c r="D67" s="525">
        <v>0</v>
      </c>
      <c r="E67" s="469">
        <v>341249.31197</v>
      </c>
      <c r="F67" s="469">
        <v>2656601.1637149993</v>
      </c>
      <c r="G67" s="208">
        <f t="shared" si="8"/>
        <v>10122238.841835</v>
      </c>
      <c r="H67" s="217">
        <v>220</v>
      </c>
      <c r="I67" s="210" t="s">
        <v>51</v>
      </c>
      <c r="J67" s="473">
        <f t="shared" si="9"/>
        <v>46010.176553795456</v>
      </c>
      <c r="K67" s="216" t="str">
        <f>+'ต.3'!B63</f>
        <v>จัดทำต้นทุนการผลิต ราคา</v>
      </c>
      <c r="L67" s="467">
        <f>+'ต.3'!C63</f>
        <v>7017389.13</v>
      </c>
      <c r="M67" s="467">
        <f>+'ต.3'!D63</f>
        <v>0</v>
      </c>
      <c r="N67" s="467">
        <f>+'ต.3'!E63</f>
        <v>338176</v>
      </c>
      <c r="O67" s="467">
        <f>+'ต.3'!F63</f>
        <v>1903045.56</v>
      </c>
      <c r="P67" s="208">
        <f t="shared" si="10"/>
        <v>9258610.69</v>
      </c>
      <c r="Q67" s="213">
        <f>+'ต.3'!H63</f>
        <v>211</v>
      </c>
      <c r="R67" s="213" t="str">
        <f>+'ต.3'!I63</f>
        <v> สินค้า </v>
      </c>
      <c r="S67" s="208">
        <f t="shared" si="11"/>
        <v>43879.671516587674</v>
      </c>
      <c r="T67" s="450">
        <f t="shared" si="12"/>
        <v>-8.531987491400058</v>
      </c>
      <c r="U67" s="450">
        <f t="shared" si="12"/>
        <v>-4.090909090909091</v>
      </c>
      <c r="V67" s="462">
        <f t="shared" si="13"/>
        <v>-4.630508284872107</v>
      </c>
    </row>
    <row r="68" spans="1:22" s="25" customFormat="1" ht="21">
      <c r="A68" s="26">
        <v>57</v>
      </c>
      <c r="B68" s="216" t="s">
        <v>63</v>
      </c>
      <c r="C68" s="469">
        <v>6437264.615100001</v>
      </c>
      <c r="D68" s="525">
        <v>0</v>
      </c>
      <c r="E68" s="469">
        <v>308336.94178000005</v>
      </c>
      <c r="F68" s="469">
        <v>2400380.7469099998</v>
      </c>
      <c r="G68" s="208">
        <f t="shared" si="8"/>
        <v>9145982.303790001</v>
      </c>
      <c r="H68" s="217">
        <v>6</v>
      </c>
      <c r="I68" s="210" t="s">
        <v>13</v>
      </c>
      <c r="J68" s="473">
        <f t="shared" si="9"/>
        <v>1524330.3839650003</v>
      </c>
      <c r="K68" s="216" t="str">
        <f>+'ต.3'!B64</f>
        <v>พยากรณ์ผลผลิตสินค้าเกษตร</v>
      </c>
      <c r="L68" s="467">
        <f>+'ต.3'!C64</f>
        <v>6340585.1</v>
      </c>
      <c r="M68" s="467">
        <f>+'ต.3'!D64</f>
        <v>0</v>
      </c>
      <c r="N68" s="467">
        <f>+'ต.3'!E64</f>
        <v>305560.04</v>
      </c>
      <c r="O68" s="467">
        <f>+'ต.3'!F64</f>
        <v>1719503.09</v>
      </c>
      <c r="P68" s="208">
        <f t="shared" si="10"/>
        <v>8365648.2299999995</v>
      </c>
      <c r="Q68" s="213">
        <f>+'ต.3'!H64</f>
        <v>6</v>
      </c>
      <c r="R68" s="213" t="str">
        <f>+'ต.3'!I64</f>
        <v> ครั้ง </v>
      </c>
      <c r="S68" s="208">
        <f t="shared" si="11"/>
        <v>1394274.7049999998</v>
      </c>
      <c r="T68" s="450">
        <f t="shared" si="12"/>
        <v>-8.531987575207085</v>
      </c>
      <c r="U68" s="450">
        <f t="shared" si="12"/>
        <v>0</v>
      </c>
      <c r="V68" s="462">
        <f t="shared" si="13"/>
        <v>-8.531987575207095</v>
      </c>
    </row>
    <row r="69" spans="1:22" s="25" customFormat="1" ht="21">
      <c r="A69" s="26">
        <v>58</v>
      </c>
      <c r="B69" s="216" t="s">
        <v>64</v>
      </c>
      <c r="C69" s="469">
        <v>6401100.20715</v>
      </c>
      <c r="D69" s="525">
        <v>0</v>
      </c>
      <c r="E69" s="469">
        <v>306604.71177</v>
      </c>
      <c r="F69" s="469">
        <v>2386895.4618149996</v>
      </c>
      <c r="G69" s="208">
        <f t="shared" si="8"/>
        <v>9094600.380734999</v>
      </c>
      <c r="H69" s="217">
        <v>77</v>
      </c>
      <c r="I69" s="210" t="s">
        <v>282</v>
      </c>
      <c r="J69" s="473">
        <f t="shared" si="9"/>
        <v>118111.69325629869</v>
      </c>
      <c r="K69" s="216" t="str">
        <f>+'ต.3'!B65</f>
        <v>จัดทำ ประยุกต์ใช้ GI</v>
      </c>
      <c r="L69" s="467">
        <f>+'ต.3'!C65</f>
        <v>6304963.83</v>
      </c>
      <c r="M69" s="467">
        <f>+'ต.3'!D65</f>
        <v>0</v>
      </c>
      <c r="N69" s="467">
        <f>+'ต.3'!E65</f>
        <v>303843.41</v>
      </c>
      <c r="O69" s="467">
        <f>+'ต.3'!F65</f>
        <v>1709842.96</v>
      </c>
      <c r="P69" s="208">
        <f t="shared" si="10"/>
        <v>8318650.2</v>
      </c>
      <c r="Q69" s="213">
        <f>+'ต.3'!H65</f>
        <v>77</v>
      </c>
      <c r="R69" s="213" t="str">
        <f>+'ต.3'!I65</f>
        <v> จังหวัด </v>
      </c>
      <c r="S69" s="208">
        <f t="shared" si="11"/>
        <v>108034.41818181818</v>
      </c>
      <c r="T69" s="450">
        <f t="shared" si="12"/>
        <v>-8.531987643774718</v>
      </c>
      <c r="U69" s="450">
        <f t="shared" si="12"/>
        <v>0</v>
      </c>
      <c r="V69" s="462">
        <f t="shared" si="13"/>
        <v>-8.531987643774725</v>
      </c>
    </row>
    <row r="70" spans="1:22" s="25" customFormat="1" ht="21">
      <c r="A70" s="26">
        <v>59</v>
      </c>
      <c r="B70" s="216" t="s">
        <v>150</v>
      </c>
      <c r="C70" s="469">
        <v>4824332.02053</v>
      </c>
      <c r="D70" s="525">
        <v>0</v>
      </c>
      <c r="E70" s="469">
        <v>231079.483334</v>
      </c>
      <c r="F70" s="469">
        <v>1798937.031673</v>
      </c>
      <c r="G70" s="208">
        <f t="shared" si="8"/>
        <v>6854348.535537001</v>
      </c>
      <c r="H70" s="217">
        <v>77</v>
      </c>
      <c r="I70" s="210" t="s">
        <v>282</v>
      </c>
      <c r="J70" s="473">
        <f t="shared" si="9"/>
        <v>89017.51344853248</v>
      </c>
      <c r="K70" s="216" t="str">
        <f>+'ต.3'!B66</f>
        <v>การพัฒนาฐานข้อมูลเกษตรกรกลาง</v>
      </c>
      <c r="L70" s="467">
        <f>+'ต.3'!C66</f>
        <v>4751876.7</v>
      </c>
      <c r="M70" s="467">
        <f>+'ต.3'!D66</f>
        <v>0</v>
      </c>
      <c r="N70" s="467">
        <f>+'ต.3'!E66</f>
        <v>228998.37</v>
      </c>
      <c r="O70" s="467">
        <f>+'ต.3'!F66</f>
        <v>1288661.31</v>
      </c>
      <c r="P70" s="208">
        <f t="shared" si="10"/>
        <v>6269536.380000001</v>
      </c>
      <c r="Q70" s="213">
        <f>+'ต.3'!H66</f>
        <v>77</v>
      </c>
      <c r="R70" s="213" t="str">
        <f>+'ต.3'!I66</f>
        <v> จังหวัด </v>
      </c>
      <c r="S70" s="208">
        <f t="shared" si="11"/>
        <v>81422.5503896104</v>
      </c>
      <c r="T70" s="450">
        <f t="shared" si="12"/>
        <v>-8.53198743111745</v>
      </c>
      <c r="U70" s="450">
        <f t="shared" si="12"/>
        <v>0</v>
      </c>
      <c r="V70" s="462">
        <f t="shared" si="13"/>
        <v>-8.53198743111745</v>
      </c>
    </row>
    <row r="71" spans="1:22" s="25" customFormat="1" ht="21">
      <c r="A71" s="26">
        <v>60</v>
      </c>
      <c r="B71" s="216" t="s">
        <v>65</v>
      </c>
      <c r="C71" s="469">
        <v>6220278.1674</v>
      </c>
      <c r="D71" s="525">
        <v>0</v>
      </c>
      <c r="E71" s="469">
        <v>297943.56172</v>
      </c>
      <c r="F71" s="469">
        <v>2319469.0363399996</v>
      </c>
      <c r="G71" s="208">
        <f t="shared" si="8"/>
        <v>8837690.76546</v>
      </c>
      <c r="H71" s="217">
        <v>15</v>
      </c>
      <c r="I71" s="210" t="s">
        <v>281</v>
      </c>
      <c r="J71" s="473">
        <f t="shared" si="9"/>
        <v>589179.3843639999</v>
      </c>
      <c r="K71" s="216" t="str">
        <f>+'ต.3'!B67</f>
        <v>เผยแพร่สารสนเทศเกษตร</v>
      </c>
      <c r="L71" s="467">
        <f>+'ต.3'!C67</f>
        <v>4274551.75</v>
      </c>
      <c r="M71" s="467">
        <f>+'ต.3'!D67</f>
        <v>0</v>
      </c>
      <c r="N71" s="467">
        <f>+'ต.3'!E67</f>
        <v>205995.53</v>
      </c>
      <c r="O71" s="467">
        <f>+'ต.3'!F67</f>
        <v>1159215.57</v>
      </c>
      <c r="P71" s="208">
        <f t="shared" si="10"/>
        <v>5639762.850000001</v>
      </c>
      <c r="Q71" s="213">
        <f>+'ต.3'!H67</f>
        <v>15</v>
      </c>
      <c r="R71" s="213" t="str">
        <f>+'ต.3'!I67</f>
        <v> เล่ม </v>
      </c>
      <c r="S71" s="208">
        <f t="shared" si="11"/>
        <v>375984.19000000006</v>
      </c>
      <c r="T71" s="450">
        <f t="shared" si="12"/>
        <v>-36.18510762968009</v>
      </c>
      <c r="U71" s="450">
        <f t="shared" si="12"/>
        <v>0</v>
      </c>
      <c r="V71" s="462">
        <f t="shared" si="13"/>
        <v>-36.18510762968008</v>
      </c>
    </row>
    <row r="72" spans="1:22" s="25" customFormat="1" ht="21">
      <c r="A72" s="26">
        <v>61</v>
      </c>
      <c r="B72" s="216" t="s">
        <v>66</v>
      </c>
      <c r="C72" s="469">
        <v>940274.6067000001</v>
      </c>
      <c r="D72" s="525">
        <v>0</v>
      </c>
      <c r="E72" s="469">
        <v>45037.980260000004</v>
      </c>
      <c r="F72" s="469">
        <v>350617.41247000004</v>
      </c>
      <c r="G72" s="208">
        <f t="shared" si="8"/>
        <v>1335929.99943</v>
      </c>
      <c r="H72" s="217">
        <v>1</v>
      </c>
      <c r="I72" s="210" t="s">
        <v>14</v>
      </c>
      <c r="J72" s="473">
        <f t="shared" si="9"/>
        <v>1335929.99943</v>
      </c>
      <c r="K72" s="216" t="str">
        <f>+'ต.3'!B68</f>
        <v>บริหารจัดการระบบเทคโนโลยี</v>
      </c>
      <c r="L72" s="467">
        <f>+'ต.3'!C68</f>
        <v>926152.88</v>
      </c>
      <c r="M72" s="467">
        <f>+'ต.3'!D68</f>
        <v>0</v>
      </c>
      <c r="N72" s="467">
        <f>+'ต.3'!E68</f>
        <v>44632.37</v>
      </c>
      <c r="O72" s="467">
        <f>+'ต.3'!F68</f>
        <v>251163.37</v>
      </c>
      <c r="P72" s="208">
        <f t="shared" si="10"/>
        <v>1221948.62</v>
      </c>
      <c r="Q72" s="213">
        <f>+'ต.3'!H68</f>
        <v>1</v>
      </c>
      <c r="R72" s="213" t="str">
        <f>+'ต.3'!I68</f>
        <v> ระบบ </v>
      </c>
      <c r="S72" s="208">
        <f t="shared" si="11"/>
        <v>1221948.62</v>
      </c>
      <c r="T72" s="450">
        <f t="shared" si="12"/>
        <v>-8.531987415405919</v>
      </c>
      <c r="U72" s="450">
        <f t="shared" si="12"/>
        <v>0</v>
      </c>
      <c r="V72" s="462">
        <f t="shared" si="13"/>
        <v>-8.531987415405919</v>
      </c>
    </row>
    <row r="73" spans="1:22" s="25" customFormat="1" ht="21">
      <c r="A73" s="26">
        <v>62</v>
      </c>
      <c r="B73" s="216" t="s">
        <v>239</v>
      </c>
      <c r="C73" s="469">
        <v>0</v>
      </c>
      <c r="D73" s="525">
        <v>0</v>
      </c>
      <c r="E73" s="469">
        <v>0</v>
      </c>
      <c r="F73" s="469">
        <v>0</v>
      </c>
      <c r="G73" s="208">
        <f t="shared" si="8"/>
        <v>0</v>
      </c>
      <c r="H73" s="217"/>
      <c r="I73" s="210"/>
      <c r="J73" s="473" t="e">
        <f t="shared" si="9"/>
        <v>#DIV/0!</v>
      </c>
      <c r="K73" s="216" t="str">
        <f>+'ต.3'!B69</f>
        <v>ปรับปรุงข้อมูลทะเบียนเกษตรกร</v>
      </c>
      <c r="L73" s="467">
        <f>+'ต.3'!C69</f>
        <v>2849701.17</v>
      </c>
      <c r="M73" s="467">
        <f>+'ต.3'!D69</f>
        <v>0</v>
      </c>
      <c r="N73" s="467">
        <f>+'ต.3'!E69</f>
        <v>137330.35</v>
      </c>
      <c r="O73" s="467">
        <f>+'ต.3'!F69</f>
        <v>772810.38</v>
      </c>
      <c r="P73" s="208">
        <f t="shared" si="10"/>
        <v>3759841.9</v>
      </c>
      <c r="Q73" s="213">
        <f>+'ต.3'!H69</f>
        <v>1</v>
      </c>
      <c r="R73" s="213" t="str">
        <f>+'ต.3'!I69</f>
        <v> โครงการ </v>
      </c>
      <c r="S73" s="208"/>
      <c r="T73" s="450"/>
      <c r="U73" s="450"/>
      <c r="V73" s="462"/>
    </row>
    <row r="74" spans="1:22" s="25" customFormat="1" ht="63">
      <c r="A74" s="26">
        <v>63</v>
      </c>
      <c r="B74" s="216" t="s">
        <v>139</v>
      </c>
      <c r="C74" s="469">
        <v>1446576.3180000002</v>
      </c>
      <c r="D74" s="525">
        <v>0</v>
      </c>
      <c r="E74" s="469">
        <v>69289.2004</v>
      </c>
      <c r="F74" s="469">
        <v>539411.4038</v>
      </c>
      <c r="G74" s="208">
        <f t="shared" si="8"/>
        <v>2055276.9222000001</v>
      </c>
      <c r="H74" s="217">
        <v>1</v>
      </c>
      <c r="I74" s="210" t="s">
        <v>13</v>
      </c>
      <c r="J74" s="473">
        <f t="shared" si="9"/>
        <v>2055276.9222000001</v>
      </c>
      <c r="K74" s="216" t="str">
        <f>+'ต.3'!B75</f>
        <v>การบริหารจัดการการผลิตสินค้าเกษตรตามแผนที่เกษตรเพื่อการบริหารจัดการเชิงรุก (Agri-map)</v>
      </c>
      <c r="L74" s="467">
        <f>+'ต.3'!C75</f>
        <v>1424850.58</v>
      </c>
      <c r="M74" s="467">
        <f>+'ต.3'!D75</f>
        <v>0</v>
      </c>
      <c r="N74" s="467">
        <f>+'ต.3'!E75</f>
        <v>68665.18</v>
      </c>
      <c r="O74" s="467">
        <f>+'ต.3'!F75</f>
        <v>386405.19</v>
      </c>
      <c r="P74" s="208">
        <f t="shared" si="10"/>
        <v>1879920.95</v>
      </c>
      <c r="Q74" s="213">
        <f>+'ต.3'!H75</f>
        <v>1</v>
      </c>
      <c r="R74" s="213" t="str">
        <f>+'ต.3'!I75</f>
        <v> สินค้า </v>
      </c>
      <c r="S74" s="208">
        <f t="shared" si="11"/>
        <v>1879920.95</v>
      </c>
      <c r="T74" s="450">
        <f t="shared" si="12"/>
        <v>-8.531987602541484</v>
      </c>
      <c r="U74" s="450">
        <f t="shared" si="12"/>
        <v>0</v>
      </c>
      <c r="V74" s="462">
        <f t="shared" si="13"/>
        <v>-8.531987602541484</v>
      </c>
    </row>
    <row r="75" spans="1:22" s="25" customFormat="1" ht="21">
      <c r="A75" s="26">
        <v>64</v>
      </c>
      <c r="B75" s="216" t="s">
        <v>151</v>
      </c>
      <c r="C75" s="469">
        <v>687123.7510500001</v>
      </c>
      <c r="D75" s="525">
        <v>0</v>
      </c>
      <c r="E75" s="469">
        <v>32912.37019</v>
      </c>
      <c r="F75" s="469">
        <v>256220.41680499996</v>
      </c>
      <c r="G75" s="208">
        <f t="shared" si="8"/>
        <v>976256.538045</v>
      </c>
      <c r="H75" s="217">
        <v>8</v>
      </c>
      <c r="I75" s="210" t="s">
        <v>51</v>
      </c>
      <c r="J75" s="473">
        <f t="shared" si="9"/>
        <v>122032.067255625</v>
      </c>
      <c r="K75" s="216" t="str">
        <f>+'ต.3'!B70</f>
        <v>จัดทำฐานข้อมูลสารสนเทศต้นทุนการผลิต</v>
      </c>
      <c r="L75" s="467">
        <f>+'ต.3'!C70</f>
        <v>676804.03</v>
      </c>
      <c r="M75" s="467">
        <f>+'ต.3'!D70</f>
        <v>0</v>
      </c>
      <c r="N75" s="467">
        <f>+'ต.3'!E70</f>
        <v>32615.96</v>
      </c>
      <c r="O75" s="467">
        <f>+'ต.3'!F70</f>
        <v>183542.46</v>
      </c>
      <c r="P75" s="208">
        <f t="shared" si="10"/>
        <v>892962.45</v>
      </c>
      <c r="Q75" s="213">
        <f>+'ต.3'!H70</f>
        <v>8</v>
      </c>
      <c r="R75" s="213" t="str">
        <f>+'ต.3'!I70</f>
        <v> สินค้า </v>
      </c>
      <c r="S75" s="208">
        <f t="shared" si="11"/>
        <v>111620.30625</v>
      </c>
      <c r="T75" s="450">
        <f t="shared" si="12"/>
        <v>-8.5319877305816</v>
      </c>
      <c r="U75" s="450">
        <f t="shared" si="12"/>
        <v>0</v>
      </c>
      <c r="V75" s="462">
        <f t="shared" si="13"/>
        <v>-8.5319877305816</v>
      </c>
    </row>
    <row r="76" spans="1:22" s="25" customFormat="1" ht="21">
      <c r="A76" s="26">
        <v>65</v>
      </c>
      <c r="B76" s="216" t="s">
        <v>152</v>
      </c>
      <c r="C76" s="469">
        <v>3392221.4657100006</v>
      </c>
      <c r="D76" s="525">
        <v>0</v>
      </c>
      <c r="E76" s="469">
        <v>162483.174938</v>
      </c>
      <c r="F76" s="469">
        <v>1264919.741911</v>
      </c>
      <c r="G76" s="208">
        <f t="shared" si="8"/>
        <v>4819624.3825590005</v>
      </c>
      <c r="H76" s="217">
        <v>77</v>
      </c>
      <c r="I76" s="210" t="s">
        <v>282</v>
      </c>
      <c r="J76" s="473">
        <f t="shared" si="9"/>
        <v>62592.524448818185</v>
      </c>
      <c r="K76" s="216"/>
      <c r="L76" s="467"/>
      <c r="M76" s="467"/>
      <c r="N76" s="467"/>
      <c r="O76" s="467"/>
      <c r="P76" s="208">
        <f t="shared" si="10"/>
        <v>0</v>
      </c>
      <c r="Q76" s="213"/>
      <c r="R76" s="213"/>
      <c r="S76" s="208" t="e">
        <f t="shared" si="11"/>
        <v>#DIV/0!</v>
      </c>
      <c r="T76" s="450">
        <f t="shared" si="12"/>
        <v>-100</v>
      </c>
      <c r="U76" s="450">
        <f t="shared" si="12"/>
        <v>-100</v>
      </c>
      <c r="V76" s="462" t="e">
        <f t="shared" si="13"/>
        <v>#DIV/0!</v>
      </c>
    </row>
    <row r="77" spans="1:22" s="25" customFormat="1" ht="63">
      <c r="A77" s="26">
        <v>66</v>
      </c>
      <c r="B77" s="216" t="s">
        <v>431</v>
      </c>
      <c r="C77" s="469">
        <v>1084932.2385</v>
      </c>
      <c r="D77" s="525">
        <v>0</v>
      </c>
      <c r="E77" s="469">
        <v>51966.9003</v>
      </c>
      <c r="F77" s="469">
        <v>404558.55285</v>
      </c>
      <c r="G77" s="208">
        <f t="shared" si="8"/>
        <v>1541457.69165</v>
      </c>
      <c r="H77" s="217">
        <v>1</v>
      </c>
      <c r="I77" s="210" t="s">
        <v>12</v>
      </c>
      <c r="J77" s="473">
        <f t="shared" si="9"/>
        <v>1541457.69165</v>
      </c>
      <c r="K77" s="216"/>
      <c r="L77" s="467"/>
      <c r="M77" s="466"/>
      <c r="N77" s="448"/>
      <c r="O77" s="448"/>
      <c r="P77" s="208">
        <f t="shared" si="10"/>
        <v>0</v>
      </c>
      <c r="Q77" s="213"/>
      <c r="R77" s="210"/>
      <c r="S77" s="208" t="e">
        <f>P77/Q77</f>
        <v>#DIV/0!</v>
      </c>
      <c r="T77" s="450">
        <f aca="true" t="shared" si="19" ref="T77:U79">IF(G77=0,0,(P77-G77)/G77)*100</f>
        <v>-100</v>
      </c>
      <c r="U77" s="450">
        <f t="shared" si="19"/>
        <v>-100</v>
      </c>
      <c r="V77" s="462" t="e">
        <f>IF(J77=0,0,(S77-J77)/J77)*100</f>
        <v>#DIV/0!</v>
      </c>
    </row>
    <row r="78" spans="1:22" s="25" customFormat="1" ht="21">
      <c r="A78" s="26">
        <v>67</v>
      </c>
      <c r="B78" s="216" t="s">
        <v>432</v>
      </c>
      <c r="C78" s="469">
        <v>1446576.3180000002</v>
      </c>
      <c r="D78" s="525">
        <v>0</v>
      </c>
      <c r="E78" s="469">
        <v>69289.2004</v>
      </c>
      <c r="F78" s="469">
        <v>539411.4038</v>
      </c>
      <c r="G78" s="208">
        <f t="shared" si="8"/>
        <v>2055276.9222000001</v>
      </c>
      <c r="H78" s="217">
        <v>1</v>
      </c>
      <c r="I78" s="210" t="s">
        <v>12</v>
      </c>
      <c r="J78" s="473">
        <f t="shared" si="9"/>
        <v>2055276.9222000001</v>
      </c>
      <c r="K78" s="216"/>
      <c r="L78" s="467"/>
      <c r="M78" s="466"/>
      <c r="N78" s="448"/>
      <c r="O78" s="448"/>
      <c r="P78" s="208">
        <f t="shared" si="10"/>
        <v>0</v>
      </c>
      <c r="Q78" s="213"/>
      <c r="R78" s="210"/>
      <c r="S78" s="208" t="e">
        <f>P78/Q78</f>
        <v>#DIV/0!</v>
      </c>
      <c r="T78" s="450">
        <f t="shared" si="19"/>
        <v>-100</v>
      </c>
      <c r="U78" s="450">
        <f t="shared" si="19"/>
        <v>-100</v>
      </c>
      <c r="V78" s="462" t="e">
        <f>IF(J78=0,0,(S78-J78)/J78)*100</f>
        <v>#DIV/0!</v>
      </c>
    </row>
    <row r="79" spans="1:22" s="25" customFormat="1" ht="42">
      <c r="A79" s="26">
        <v>68</v>
      </c>
      <c r="B79" s="216" t="s">
        <v>154</v>
      </c>
      <c r="C79" s="469">
        <v>1446576.3180000002</v>
      </c>
      <c r="D79" s="525">
        <v>0</v>
      </c>
      <c r="E79" s="469">
        <v>69289.2004</v>
      </c>
      <c r="F79" s="469">
        <v>539411.4038</v>
      </c>
      <c r="G79" s="208">
        <f t="shared" si="8"/>
        <v>2055276.9222000001</v>
      </c>
      <c r="H79" s="217">
        <v>882</v>
      </c>
      <c r="I79" s="210" t="s">
        <v>136</v>
      </c>
      <c r="J79" s="473">
        <f t="shared" si="9"/>
        <v>2330.2459435374153</v>
      </c>
      <c r="K79" s="216" t="str">
        <f>+'ต.3'!B71</f>
        <v>พัฒนาศูนย์เรียนรู้การเพิ่มประสิทธิภาพการผลิตสินค้าเกษตร</v>
      </c>
      <c r="L79" s="467">
        <f>+'ต.3'!C71</f>
        <v>1496093.11</v>
      </c>
      <c r="M79" s="467">
        <f>+'ต.3'!D71</f>
        <v>0</v>
      </c>
      <c r="N79" s="467">
        <f>+'ต.3'!E71</f>
        <v>72098.44</v>
      </c>
      <c r="O79" s="467">
        <f>+'ต.3'!F71</f>
        <v>405725.45</v>
      </c>
      <c r="P79" s="208">
        <f t="shared" si="10"/>
        <v>1973917</v>
      </c>
      <c r="Q79" s="213">
        <f>+'ต.3'!H71</f>
        <v>1010</v>
      </c>
      <c r="R79" s="213" t="str">
        <f>+'ต.3'!I71</f>
        <v> ราย </v>
      </c>
      <c r="S79" s="208">
        <f>P79/Q79</f>
        <v>1954.3732673267327</v>
      </c>
      <c r="T79" s="450">
        <f t="shared" si="19"/>
        <v>-3.9585868610304455</v>
      </c>
      <c r="U79" s="450">
        <f t="shared" si="19"/>
        <v>14.512471655328799</v>
      </c>
      <c r="V79" s="462">
        <f>IF(J79=0,0,(S79-J79)/J79)*100</f>
        <v>-16.13017189250382</v>
      </c>
    </row>
    <row r="80" spans="1:22" s="25" customFormat="1" ht="21">
      <c r="A80" s="26">
        <v>69</v>
      </c>
      <c r="B80" s="216"/>
      <c r="C80" s="469"/>
      <c r="D80" s="525"/>
      <c r="E80" s="469"/>
      <c r="F80" s="469"/>
      <c r="G80" s="208">
        <f t="shared" si="8"/>
        <v>0</v>
      </c>
      <c r="H80" s="217"/>
      <c r="I80" s="210"/>
      <c r="J80" s="473" t="e">
        <f t="shared" si="9"/>
        <v>#DIV/0!</v>
      </c>
      <c r="K80" s="216" t="str">
        <f>+'ต.3'!B72</f>
        <v>จัดทำข้อมูล Socio</v>
      </c>
      <c r="L80" s="467">
        <f>+'ต.3'!C72</f>
        <v>1353608.05</v>
      </c>
      <c r="M80" s="467">
        <f>+'ต.3'!D72</f>
        <v>0</v>
      </c>
      <c r="N80" s="467">
        <f>+'ต.3'!E72</f>
        <v>65231.92</v>
      </c>
      <c r="O80" s="467">
        <f>+'ต.3'!F72</f>
        <v>367084.93</v>
      </c>
      <c r="P80" s="208">
        <f t="shared" si="10"/>
        <v>1785924.9</v>
      </c>
      <c r="Q80" s="213">
        <f>+'ต.3'!H72</f>
        <v>77</v>
      </c>
      <c r="R80" s="213" t="str">
        <f>+'ต.3'!I72</f>
        <v> จังหวัด </v>
      </c>
      <c r="S80" s="208">
        <f>P80/Q80</f>
        <v>23193.82987012987</v>
      </c>
      <c r="T80" s="450">
        <f>IF(G80=0,0,(P80-G80)/G80)*100</f>
        <v>0</v>
      </c>
      <c r="U80" s="450">
        <f>IF(H80=0,0,(Q80-H80)/H80)*100</f>
        <v>0</v>
      </c>
      <c r="V80" s="462" t="e">
        <f>IF(J80=0,0,(S80-J80)/J80)*100</f>
        <v>#DIV/0!</v>
      </c>
    </row>
    <row r="81" spans="1:22" s="25" customFormat="1" ht="42">
      <c r="A81" s="26">
        <v>70</v>
      </c>
      <c r="B81" s="206"/>
      <c r="C81" s="469"/>
      <c r="D81" s="525"/>
      <c r="E81" s="469"/>
      <c r="F81" s="469"/>
      <c r="G81" s="208">
        <f t="shared" si="8"/>
        <v>0</v>
      </c>
      <c r="H81" s="217"/>
      <c r="I81" s="210"/>
      <c r="J81" s="473" t="e">
        <f t="shared" si="9"/>
        <v>#DIV/0!</v>
      </c>
      <c r="K81" s="216" t="str">
        <f>+'ต.3'!B73</f>
        <v>ระบบรักษาความปลอดภัยโครงสร้างพื้นฐานทางสารสนเทศและฐานข้อมูล (Cyber Security)</v>
      </c>
      <c r="L81" s="467">
        <f>+'ต.3'!C73</f>
        <v>1424850.58</v>
      </c>
      <c r="M81" s="467">
        <f>+'ต.3'!D73</f>
        <v>0</v>
      </c>
      <c r="N81" s="467">
        <f>+'ต.3'!E73</f>
        <v>68665.18</v>
      </c>
      <c r="O81" s="467">
        <f>+'ต.3'!F73</f>
        <v>386405.19</v>
      </c>
      <c r="P81" s="208">
        <f t="shared" si="10"/>
        <v>1879920.95</v>
      </c>
      <c r="Q81" s="213">
        <f>+'ต.3'!H73</f>
        <v>1</v>
      </c>
      <c r="R81" s="213" t="str">
        <f>+'ต.3'!I73</f>
        <v> ระบบ </v>
      </c>
      <c r="S81" s="208">
        <f t="shared" si="11"/>
        <v>1879920.95</v>
      </c>
      <c r="T81" s="450">
        <f t="shared" si="12"/>
        <v>0</v>
      </c>
      <c r="U81" s="450">
        <f t="shared" si="12"/>
        <v>0</v>
      </c>
      <c r="V81" s="462" t="e">
        <f t="shared" si="13"/>
        <v>#DIV/0!</v>
      </c>
    </row>
    <row r="82" spans="1:22" s="25" customFormat="1" ht="42">
      <c r="A82" s="26">
        <v>71</v>
      </c>
      <c r="B82" s="206"/>
      <c r="C82" s="469"/>
      <c r="D82" s="525"/>
      <c r="E82" s="469"/>
      <c r="F82" s="469"/>
      <c r="G82" s="208">
        <f t="shared" si="8"/>
        <v>0</v>
      </c>
      <c r="H82" s="217"/>
      <c r="I82" s="210"/>
      <c r="J82" s="473" t="e">
        <f t="shared" si="9"/>
        <v>#DIV/0!</v>
      </c>
      <c r="K82" s="216" t="str">
        <f>+'ต.3'!B74</f>
        <v>จัดเก็บข้อมูลผลผลิตต่อไร่โดยวิธีตั้งแปลงเก็บเกี่ยว (Crop Cutting)</v>
      </c>
      <c r="L82" s="467">
        <f>+'ต.3'!C74</f>
        <v>1424850.58</v>
      </c>
      <c r="M82" s="467">
        <f>+'ต.3'!D74</f>
        <v>0</v>
      </c>
      <c r="N82" s="467">
        <f>+'ต.3'!E74</f>
        <v>68665.18</v>
      </c>
      <c r="O82" s="467">
        <f>+'ต.3'!F74</f>
        <v>386405.19</v>
      </c>
      <c r="P82" s="208">
        <f t="shared" si="10"/>
        <v>1879920.95</v>
      </c>
      <c r="Q82" s="213">
        <f>+'ต.3'!H74</f>
        <v>2</v>
      </c>
      <c r="R82" s="213" t="str">
        <f>+'ต.3'!I74</f>
        <v> สินค้า </v>
      </c>
      <c r="S82" s="208">
        <f t="shared" si="11"/>
        <v>939960.475</v>
      </c>
      <c r="T82" s="450">
        <f t="shared" si="12"/>
        <v>0</v>
      </c>
      <c r="U82" s="450">
        <f t="shared" si="12"/>
        <v>0</v>
      </c>
      <c r="V82" s="462" t="e">
        <f t="shared" si="13"/>
        <v>#DIV/0!</v>
      </c>
    </row>
    <row r="83" spans="1:22" s="25" customFormat="1" ht="42">
      <c r="A83" s="26">
        <v>72</v>
      </c>
      <c r="B83" s="206"/>
      <c r="C83" s="469"/>
      <c r="D83" s="525"/>
      <c r="E83" s="469"/>
      <c r="F83" s="469"/>
      <c r="G83" s="208">
        <f t="shared" si="8"/>
        <v>0</v>
      </c>
      <c r="H83" s="217"/>
      <c r="I83" s="210"/>
      <c r="J83" s="473" t="e">
        <f t="shared" si="9"/>
        <v>#DIV/0!</v>
      </c>
      <c r="K83" s="216" t="str">
        <f>+'ต.3'!B76</f>
        <v>จัดทำข้อมูลสารสนเทศเพื่อสนับสนุนการบริหารจัดการสินค้าเกษตรในระดับจังหวัด</v>
      </c>
      <c r="L83" s="467">
        <f>+'ต.3'!C76</f>
        <v>3562126.46</v>
      </c>
      <c r="M83" s="467">
        <f>+'ต.3'!D76</f>
        <v>0</v>
      </c>
      <c r="N83" s="467">
        <f>+'ต.3'!E76</f>
        <v>171662.94</v>
      </c>
      <c r="O83" s="467">
        <f>+'ต.3'!F76</f>
        <v>966012.98</v>
      </c>
      <c r="P83" s="208">
        <f t="shared" si="10"/>
        <v>4699802.38</v>
      </c>
      <c r="Q83" s="213">
        <f>+'ต.3'!H76</f>
        <v>76</v>
      </c>
      <c r="R83" s="213" t="str">
        <f>+'ต.3'!I76</f>
        <v> จังหวัด </v>
      </c>
      <c r="S83" s="208">
        <f t="shared" si="11"/>
        <v>61839.505</v>
      </c>
      <c r="T83" s="450">
        <f t="shared" si="12"/>
        <v>0</v>
      </c>
      <c r="U83" s="450">
        <f t="shared" si="12"/>
        <v>0</v>
      </c>
      <c r="V83" s="462" t="e">
        <f t="shared" si="13"/>
        <v>#DIV/0!</v>
      </c>
    </row>
    <row r="84" spans="1:22" s="25" customFormat="1" ht="21">
      <c r="A84" s="26"/>
      <c r="B84" s="206" t="s">
        <v>78</v>
      </c>
      <c r="C84" s="469"/>
      <c r="D84" s="525"/>
      <c r="E84" s="469"/>
      <c r="F84" s="469"/>
      <c r="G84" s="208"/>
      <c r="H84" s="217"/>
      <c r="I84" s="210"/>
      <c r="J84" s="473"/>
      <c r="K84" s="206" t="s">
        <v>78</v>
      </c>
      <c r="L84" s="448"/>
      <c r="M84" s="466"/>
      <c r="N84" s="448"/>
      <c r="O84" s="448"/>
      <c r="P84" s="208"/>
      <c r="Q84" s="213"/>
      <c r="R84" s="210"/>
      <c r="S84" s="208"/>
      <c r="T84" s="450"/>
      <c r="U84" s="450"/>
      <c r="V84" s="462"/>
    </row>
    <row r="85" spans="1:22" s="25" customFormat="1" ht="21">
      <c r="A85" s="26">
        <v>73</v>
      </c>
      <c r="B85" s="216" t="s">
        <v>68</v>
      </c>
      <c r="C85" s="471">
        <v>19023743.626999997</v>
      </c>
      <c r="D85" s="525">
        <v>0</v>
      </c>
      <c r="E85" s="469">
        <v>884706.3148</v>
      </c>
      <c r="F85" s="469">
        <v>1643901.7034999998</v>
      </c>
      <c r="G85" s="208">
        <f t="shared" si="8"/>
        <v>21552351.645299997</v>
      </c>
      <c r="H85" s="217">
        <v>24</v>
      </c>
      <c r="I85" s="210" t="s">
        <v>12</v>
      </c>
      <c r="J85" s="473">
        <f t="shared" si="9"/>
        <v>898014.6518874998</v>
      </c>
      <c r="K85" s="216" t="str">
        <f>+'ต.3'!B78</f>
        <v>งานติดตามความก้าวหน้าแผนงาน/คก.</v>
      </c>
      <c r="L85" s="467">
        <f>+'ต.3'!C78</f>
        <v>17881115.38</v>
      </c>
      <c r="M85" s="467">
        <f>+'ต.3'!D78</f>
        <v>0</v>
      </c>
      <c r="N85" s="467">
        <f>+'ต.3'!E78</f>
        <v>963361.72</v>
      </c>
      <c r="O85" s="467">
        <f>+'ต.3'!F78</f>
        <v>1674211.58</v>
      </c>
      <c r="P85" s="208">
        <f t="shared" si="10"/>
        <v>20518688.68</v>
      </c>
      <c r="Q85" s="213">
        <f>+'ต.3'!H78</f>
        <v>29</v>
      </c>
      <c r="R85" s="213" t="str">
        <f>+'ต.3'!I78</f>
        <v> เรื่อง </v>
      </c>
      <c r="S85" s="208">
        <f t="shared" si="11"/>
        <v>707540.9889655173</v>
      </c>
      <c r="T85" s="450">
        <f t="shared" si="12"/>
        <v>-4.79605651537062</v>
      </c>
      <c r="U85" s="450">
        <f t="shared" si="12"/>
        <v>20.833333333333336</v>
      </c>
      <c r="V85" s="462">
        <f t="shared" si="13"/>
        <v>-21.210529529961885</v>
      </c>
    </row>
    <row r="86" spans="1:22" s="25" customFormat="1" ht="21">
      <c r="A86" s="26">
        <v>74</v>
      </c>
      <c r="B86" s="216" t="s">
        <v>69</v>
      </c>
      <c r="C86" s="471">
        <v>9279874.94</v>
      </c>
      <c r="D86" s="525">
        <v>0</v>
      </c>
      <c r="E86" s="469">
        <v>431564.0560000001</v>
      </c>
      <c r="F86" s="469">
        <v>801903.27</v>
      </c>
      <c r="G86" s="208">
        <f t="shared" si="8"/>
        <v>10513342.265999999</v>
      </c>
      <c r="H86" s="217">
        <v>5</v>
      </c>
      <c r="I86" s="210" t="s">
        <v>12</v>
      </c>
      <c r="J86" s="473">
        <f t="shared" si="9"/>
        <v>2102668.4532</v>
      </c>
      <c r="K86" s="216" t="str">
        <f>+'ต.3'!B79</f>
        <v>งานประเมินผลสัมฤทธิ์แผนงาน/คก.</v>
      </c>
      <c r="L86" s="467">
        <f>+'ต.3'!C79</f>
        <v>8722495.31</v>
      </c>
      <c r="M86" s="467">
        <f>+'ต.3'!D79</f>
        <v>0</v>
      </c>
      <c r="N86" s="467">
        <f>+'ต.3'!E79</f>
        <v>469932.55</v>
      </c>
      <c r="O86" s="467">
        <f>+'ต.3'!F79</f>
        <v>816688.58</v>
      </c>
      <c r="P86" s="208">
        <f t="shared" si="10"/>
        <v>10009116.440000001</v>
      </c>
      <c r="Q86" s="213">
        <f>+'ต.3'!H79</f>
        <v>5</v>
      </c>
      <c r="R86" s="213" t="str">
        <f>+'ต.3'!I79</f>
        <v> เรื่อง </v>
      </c>
      <c r="S86" s="208">
        <f t="shared" si="11"/>
        <v>2001823.2880000002</v>
      </c>
      <c r="T86" s="450">
        <f t="shared" si="12"/>
        <v>-4.796056413293581</v>
      </c>
      <c r="U86" s="450">
        <f t="shared" si="12"/>
        <v>0</v>
      </c>
      <c r="V86" s="462">
        <f t="shared" si="13"/>
        <v>-4.796056413293589</v>
      </c>
    </row>
    <row r="87" spans="1:22" s="25" customFormat="1" ht="42">
      <c r="A87" s="26">
        <v>75</v>
      </c>
      <c r="B87" s="216" t="s">
        <v>70</v>
      </c>
      <c r="C87" s="471">
        <v>3711949.976</v>
      </c>
      <c r="D87" s="525">
        <v>0</v>
      </c>
      <c r="E87" s="469">
        <v>172625.62240000002</v>
      </c>
      <c r="F87" s="469">
        <v>320761.308</v>
      </c>
      <c r="G87" s="208">
        <f t="shared" si="8"/>
        <v>4205336.9064</v>
      </c>
      <c r="H87" s="217">
        <v>3</v>
      </c>
      <c r="I87" s="210" t="s">
        <v>12</v>
      </c>
      <c r="J87" s="473">
        <f t="shared" si="9"/>
        <v>1401778.9688</v>
      </c>
      <c r="K87" s="216" t="str">
        <f>+'ต.3'!B80</f>
        <v>งานศึกษา พัฒนาเทคนิคการติดตามและประเมินผล</v>
      </c>
      <c r="L87" s="467">
        <f>+'ต.3'!C80</f>
        <v>3488998.12</v>
      </c>
      <c r="M87" s="467">
        <f>+'ต.3'!D80</f>
        <v>0</v>
      </c>
      <c r="N87" s="467">
        <f>+'ต.3'!E80</f>
        <v>187973.02</v>
      </c>
      <c r="O87" s="467">
        <f>+'ต.3'!F80</f>
        <v>326675.44</v>
      </c>
      <c r="P87" s="208">
        <f t="shared" si="10"/>
        <v>4003646.58</v>
      </c>
      <c r="Q87" s="213">
        <f>+'ต.3'!H80</f>
        <v>3</v>
      </c>
      <c r="R87" s="213" t="str">
        <f>+'ต.3'!I80</f>
        <v> เรื่อง </v>
      </c>
      <c r="S87" s="208">
        <f t="shared" si="11"/>
        <v>1334548.86</v>
      </c>
      <c r="T87" s="450">
        <f t="shared" si="12"/>
        <v>-4.796056318176365</v>
      </c>
      <c r="U87" s="450">
        <f t="shared" si="12"/>
        <v>0</v>
      </c>
      <c r="V87" s="462">
        <f t="shared" si="13"/>
        <v>-4.796056318176359</v>
      </c>
    </row>
    <row r="88" spans="1:22" s="25" customFormat="1" ht="42">
      <c r="A88" s="26">
        <v>76</v>
      </c>
      <c r="B88" s="216" t="s">
        <v>155</v>
      </c>
      <c r="C88" s="471">
        <v>0</v>
      </c>
      <c r="D88" s="525">
        <v>0</v>
      </c>
      <c r="E88" s="469">
        <v>0</v>
      </c>
      <c r="F88" s="469">
        <v>0</v>
      </c>
      <c r="G88" s="208">
        <f t="shared" si="8"/>
        <v>0</v>
      </c>
      <c r="H88" s="217"/>
      <c r="I88" s="210"/>
      <c r="J88" s="473" t="e">
        <f t="shared" si="9"/>
        <v>#DIV/0!</v>
      </c>
      <c r="K88" s="216" t="str">
        <f>+'ต.3'!B81</f>
        <v>ติดตามประเมินผลการดำเนินงานภายใต้นโยบายสำคัญของ กษ.</v>
      </c>
      <c r="L88" s="467" t="str">
        <f>+'ต.3'!C81</f>
        <v>                     -  </v>
      </c>
      <c r="M88" s="467">
        <f>+'ต.3'!D81</f>
        <v>0</v>
      </c>
      <c r="N88" s="467" t="str">
        <f>+'ต.3'!E81</f>
        <v>                   -  </v>
      </c>
      <c r="O88" s="467" t="str">
        <f>+'ต.3'!F81</f>
        <v>                     -  </v>
      </c>
      <c r="P88" s="208">
        <f t="shared" si="10"/>
        <v>0</v>
      </c>
      <c r="Q88" s="213" t="str">
        <f>+'ต.3'!H81</f>
        <v>                    -  </v>
      </c>
      <c r="R88" s="213" t="str">
        <f>+'ต.3'!I81</f>
        <v> เรื่อง </v>
      </c>
      <c r="S88" s="208" t="e">
        <f t="shared" si="11"/>
        <v>#VALUE!</v>
      </c>
      <c r="T88" s="450">
        <f t="shared" si="12"/>
        <v>0</v>
      </c>
      <c r="U88" s="450">
        <f t="shared" si="12"/>
        <v>0</v>
      </c>
      <c r="V88" s="462" t="e">
        <f t="shared" si="13"/>
        <v>#DIV/0!</v>
      </c>
    </row>
    <row r="89" spans="1:22" s="25" customFormat="1" ht="63">
      <c r="A89" s="26">
        <v>77</v>
      </c>
      <c r="B89" s="216" t="s">
        <v>139</v>
      </c>
      <c r="C89" s="471">
        <v>463993.747</v>
      </c>
      <c r="D89" s="525">
        <v>0</v>
      </c>
      <c r="E89" s="469">
        <v>21578.202800000003</v>
      </c>
      <c r="F89" s="469">
        <v>40095.1635</v>
      </c>
      <c r="G89" s="208">
        <f t="shared" si="8"/>
        <v>525667.1133</v>
      </c>
      <c r="H89" s="217">
        <v>1</v>
      </c>
      <c r="I89" s="210" t="s">
        <v>12</v>
      </c>
      <c r="J89" s="473">
        <f t="shared" si="9"/>
        <v>525667.1133</v>
      </c>
      <c r="K89" s="216" t="str">
        <f>+'ต.3'!B88</f>
        <v>การบริหารจัดการการผลิตสินค้าเกษตรตามแผนที่เกษตรเพื่อการบริหารจัดการเชิงรุก (Agri-map)</v>
      </c>
      <c r="L89" s="467">
        <f>+'ต.3'!C88</f>
        <v>436124.77</v>
      </c>
      <c r="M89" s="467">
        <f>+'ต.3'!D88</f>
        <v>0</v>
      </c>
      <c r="N89" s="467">
        <f>+'ต.3'!E88</f>
        <v>23496.63</v>
      </c>
      <c r="O89" s="467">
        <f>+'ต.3'!F88</f>
        <v>40834.42</v>
      </c>
      <c r="P89" s="208">
        <f t="shared" si="10"/>
        <v>500455.82</v>
      </c>
      <c r="Q89" s="213">
        <f>+'ต.3'!H88</f>
        <v>1</v>
      </c>
      <c r="R89" s="213" t="str">
        <f>+'ต.3'!I88</f>
        <v> เรื่อง </v>
      </c>
      <c r="S89" s="208">
        <f t="shared" si="11"/>
        <v>500455.82</v>
      </c>
      <c r="T89" s="450">
        <f t="shared" si="12"/>
        <v>-4.796056793762518</v>
      </c>
      <c r="U89" s="450">
        <f t="shared" si="12"/>
        <v>0</v>
      </c>
      <c r="V89" s="462">
        <f t="shared" si="13"/>
        <v>-4.796056793762518</v>
      </c>
    </row>
    <row r="90" spans="1:22" s="25" customFormat="1" ht="42">
      <c r="A90" s="26">
        <v>78</v>
      </c>
      <c r="B90" s="216" t="s">
        <v>156</v>
      </c>
      <c r="C90" s="471">
        <v>2783962.482</v>
      </c>
      <c r="D90" s="525">
        <v>0</v>
      </c>
      <c r="E90" s="469">
        <v>129469.21680000001</v>
      </c>
      <c r="F90" s="469">
        <v>240570.98100000003</v>
      </c>
      <c r="G90" s="208">
        <f t="shared" si="8"/>
        <v>3154002.6798</v>
      </c>
      <c r="H90" s="217">
        <v>1</v>
      </c>
      <c r="I90" s="210" t="s">
        <v>12</v>
      </c>
      <c r="J90" s="473">
        <f t="shared" si="9"/>
        <v>3154002.6798</v>
      </c>
      <c r="K90" s="216" t="str">
        <f>+'ต.3'!B82</f>
        <v>ติดตามประเมินผลการดำเนินงานโครงการระบบส่งเสริมการเกษตรแปลงใหญ่</v>
      </c>
      <c r="L90" s="467">
        <f>+'ต.3'!C82</f>
        <v>2616748.59</v>
      </c>
      <c r="M90" s="467">
        <f>+'ต.3'!D82</f>
        <v>0</v>
      </c>
      <c r="N90" s="467">
        <f>+'ต.3'!E82</f>
        <v>140979.76</v>
      </c>
      <c r="O90" s="467">
        <f>+'ต.3'!F82</f>
        <v>245006.57</v>
      </c>
      <c r="P90" s="208">
        <f t="shared" si="10"/>
        <v>3002734.9199999995</v>
      </c>
      <c r="Q90" s="213">
        <f>+'ต.3'!H82</f>
        <v>1</v>
      </c>
      <c r="R90" s="213" t="str">
        <f>+'ต.3'!I82</f>
        <v> เรื่อง </v>
      </c>
      <c r="S90" s="208">
        <f t="shared" si="11"/>
        <v>3002734.9199999995</v>
      </c>
      <c r="T90" s="450">
        <f t="shared" si="12"/>
        <v>-4.796056793762543</v>
      </c>
      <c r="U90" s="450">
        <f t="shared" si="12"/>
        <v>0</v>
      </c>
      <c r="V90" s="462">
        <f t="shared" si="13"/>
        <v>-4.796056793762543</v>
      </c>
    </row>
    <row r="91" spans="1:22" s="25" customFormat="1" ht="21">
      <c r="A91" s="26">
        <v>79</v>
      </c>
      <c r="B91" s="216" t="s">
        <v>149</v>
      </c>
      <c r="C91" s="471">
        <v>2319968.735</v>
      </c>
      <c r="D91" s="525">
        <v>0</v>
      </c>
      <c r="E91" s="469">
        <v>107891.01400000002</v>
      </c>
      <c r="F91" s="469">
        <v>200475.8175</v>
      </c>
      <c r="G91" s="208">
        <f t="shared" si="8"/>
        <v>2628335.5664999997</v>
      </c>
      <c r="H91" s="217">
        <v>1</v>
      </c>
      <c r="I91" s="210" t="s">
        <v>12</v>
      </c>
      <c r="J91" s="473">
        <f t="shared" si="9"/>
        <v>2628335.5664999997</v>
      </c>
      <c r="K91" s="216" t="str">
        <f>+'ต.3'!B83</f>
        <v>ติดตามประเมินผลการพัฒนาเกษตรอินทรีย์</v>
      </c>
      <c r="L91" s="467">
        <f>+'ต.3'!C83</f>
        <v>2180623.83</v>
      </c>
      <c r="M91" s="467">
        <f>+'ต.3'!D83</f>
        <v>0</v>
      </c>
      <c r="N91" s="467">
        <f>+'ต.3'!E83</f>
        <v>117483.15</v>
      </c>
      <c r="O91" s="467">
        <f>+'ต.3'!F83</f>
        <v>204172.14</v>
      </c>
      <c r="P91" s="208">
        <f t="shared" si="10"/>
        <v>2502279.12</v>
      </c>
      <c r="Q91" s="213">
        <f>+'ต.3'!H83</f>
        <v>1</v>
      </c>
      <c r="R91" s="213" t="str">
        <f>+'ต.3'!I83</f>
        <v> เรื่อง </v>
      </c>
      <c r="S91" s="208">
        <f t="shared" si="11"/>
        <v>2502279.12</v>
      </c>
      <c r="T91" s="450">
        <f t="shared" si="12"/>
        <v>-4.796056032824667</v>
      </c>
      <c r="U91" s="450">
        <f t="shared" si="12"/>
        <v>0</v>
      </c>
      <c r="V91" s="462">
        <f t="shared" si="13"/>
        <v>-4.796056032824667</v>
      </c>
    </row>
    <row r="92" spans="1:22" s="25" customFormat="1" ht="21">
      <c r="A92" s="26">
        <v>80</v>
      </c>
      <c r="B92" s="216" t="s">
        <v>157</v>
      </c>
      <c r="C92" s="471">
        <v>3711949.976</v>
      </c>
      <c r="D92" s="525">
        <v>0</v>
      </c>
      <c r="E92" s="469">
        <v>172625.62240000002</v>
      </c>
      <c r="F92" s="469">
        <v>320761.308</v>
      </c>
      <c r="G92" s="208">
        <f t="shared" si="8"/>
        <v>4205336.9064</v>
      </c>
      <c r="H92" s="217">
        <v>8</v>
      </c>
      <c r="I92" s="210" t="s">
        <v>12</v>
      </c>
      <c r="J92" s="473">
        <f t="shared" si="9"/>
        <v>525667.1133</v>
      </c>
      <c r="K92" s="216" t="str">
        <f>+'ต.3'!B84</f>
        <v>ติดตามโครงการพระราชดำริ</v>
      </c>
      <c r="L92" s="467">
        <f>+'ต.3'!C84</f>
        <v>3488998.12</v>
      </c>
      <c r="M92" s="467">
        <f>+'ต.3'!D84</f>
        <v>0</v>
      </c>
      <c r="N92" s="467">
        <f>+'ต.3'!E84</f>
        <v>187973.02</v>
      </c>
      <c r="O92" s="467">
        <f>+'ต.3'!F84</f>
        <v>326675.42</v>
      </c>
      <c r="P92" s="208">
        <f t="shared" si="10"/>
        <v>4003646.56</v>
      </c>
      <c r="Q92" s="213">
        <f>+'ต.3'!H84</f>
        <v>12</v>
      </c>
      <c r="R92" s="213" t="str">
        <f>+'ต.3'!I84</f>
        <v> เรื่อง </v>
      </c>
      <c r="S92" s="208">
        <f t="shared" si="11"/>
        <v>333637.2133333333</v>
      </c>
      <c r="T92" s="450">
        <f t="shared" si="12"/>
        <v>-4.796056793762518</v>
      </c>
      <c r="U92" s="450">
        <f t="shared" si="12"/>
        <v>50</v>
      </c>
      <c r="V92" s="462">
        <f t="shared" si="13"/>
        <v>-36.53070452917502</v>
      </c>
    </row>
    <row r="93" spans="1:22" s="25" customFormat="1" ht="42">
      <c r="A93" s="26">
        <v>81</v>
      </c>
      <c r="B93" s="216" t="s">
        <v>154</v>
      </c>
      <c r="C93" s="471">
        <v>463993.747</v>
      </c>
      <c r="D93" s="525">
        <v>0</v>
      </c>
      <c r="E93" s="469">
        <v>21578.202800000003</v>
      </c>
      <c r="F93" s="469">
        <v>40095.1635</v>
      </c>
      <c r="G93" s="208">
        <f t="shared" si="8"/>
        <v>525667.1133</v>
      </c>
      <c r="H93" s="217">
        <v>1</v>
      </c>
      <c r="I93" s="210" t="s">
        <v>12</v>
      </c>
      <c r="J93" s="473">
        <f t="shared" si="9"/>
        <v>525667.1133</v>
      </c>
      <c r="K93" s="216" t="str">
        <f>+'ต.3'!B89</f>
        <v>พัฒนาศูนย์เรียนรู้การเพิ่มประสิทธิภาพการผลิตสินค้าเกษตร</v>
      </c>
      <c r="L93" s="467">
        <f>+'ต.3'!C89</f>
        <v>436124.77</v>
      </c>
      <c r="M93" s="467">
        <f>+'ต.3'!D89</f>
        <v>0</v>
      </c>
      <c r="N93" s="467">
        <f>+'ต.3'!E89</f>
        <v>23496.63</v>
      </c>
      <c r="O93" s="467">
        <f>+'ต.3'!F89</f>
        <v>40834.42</v>
      </c>
      <c r="P93" s="208">
        <f t="shared" si="10"/>
        <v>500455.82</v>
      </c>
      <c r="Q93" s="213">
        <f>+'ต.3'!H89</f>
        <v>1</v>
      </c>
      <c r="R93" s="213" t="str">
        <f>+'ต.3'!I89</f>
        <v> เรื่อง </v>
      </c>
      <c r="S93" s="208">
        <f t="shared" si="11"/>
        <v>500455.82</v>
      </c>
      <c r="T93" s="450">
        <f t="shared" si="12"/>
        <v>-4.796056793762518</v>
      </c>
      <c r="U93" s="450">
        <f t="shared" si="12"/>
        <v>0</v>
      </c>
      <c r="V93" s="462">
        <f t="shared" si="13"/>
        <v>-4.796056793762518</v>
      </c>
    </row>
    <row r="94" spans="1:22" s="25" customFormat="1" ht="42">
      <c r="A94" s="26">
        <v>82</v>
      </c>
      <c r="B94" s="216" t="s">
        <v>142</v>
      </c>
      <c r="C94" s="471">
        <v>4639937.47</v>
      </c>
      <c r="D94" s="525">
        <v>0</v>
      </c>
      <c r="E94" s="469">
        <v>215782.02800000005</v>
      </c>
      <c r="F94" s="469">
        <v>400951.635</v>
      </c>
      <c r="G94" s="208">
        <f t="shared" si="8"/>
        <v>5256671.132999999</v>
      </c>
      <c r="H94" s="217">
        <v>1</v>
      </c>
      <c r="I94" s="210" t="s">
        <v>12</v>
      </c>
      <c r="J94" s="473">
        <f t="shared" si="9"/>
        <v>5256671.132999999</v>
      </c>
      <c r="K94" s="216" t="str">
        <f>+'ต.3'!B85</f>
        <v>ติดตามประเมินผลโครงการภายใต้แผนงานบูรณาการพัฒนาและส่งเสริมเศรษฐกิจฐานราก</v>
      </c>
      <c r="L94" s="467">
        <f>+'ต.3'!C85</f>
        <v>3488998.12</v>
      </c>
      <c r="M94" s="467">
        <f>+'ต.3'!D85</f>
        <v>0</v>
      </c>
      <c r="N94" s="467">
        <f>+'ต.3'!E85</f>
        <v>187973.02</v>
      </c>
      <c r="O94" s="467">
        <f>+'ต.3'!F85</f>
        <v>326675.42</v>
      </c>
      <c r="P94" s="208">
        <f t="shared" si="10"/>
        <v>4003646.56</v>
      </c>
      <c r="Q94" s="213">
        <f>+'ต.3'!H85</f>
        <v>1</v>
      </c>
      <c r="R94" s="213" t="str">
        <f>+'ต.3'!I85</f>
        <v> เรื่อง </v>
      </c>
      <c r="S94" s="208">
        <f t="shared" si="11"/>
        <v>4003646.56</v>
      </c>
      <c r="T94" s="450">
        <f t="shared" si="12"/>
        <v>-23.836845435010012</v>
      </c>
      <c r="U94" s="450">
        <f t="shared" si="12"/>
        <v>0</v>
      </c>
      <c r="V94" s="462">
        <f t="shared" si="13"/>
        <v>-23.836845435010012</v>
      </c>
    </row>
    <row r="95" spans="1:22" s="25" customFormat="1" ht="42">
      <c r="A95" s="26">
        <v>83</v>
      </c>
      <c r="B95" s="206"/>
      <c r="C95" s="469"/>
      <c r="D95" s="525"/>
      <c r="E95" s="469"/>
      <c r="F95" s="469"/>
      <c r="G95" s="208">
        <f t="shared" si="8"/>
        <v>0</v>
      </c>
      <c r="H95" s="217"/>
      <c r="I95" s="210"/>
      <c r="J95" s="473" t="e">
        <f t="shared" si="9"/>
        <v>#DIV/0!</v>
      </c>
      <c r="K95" s="216" t="str">
        <f>+'ต.3'!B86</f>
        <v>ติดตามประเมินผลโครงการส่งเสริมเกษตรทฤษฎีใหม่</v>
      </c>
      <c r="L95" s="467">
        <f>+'ต.3'!C86</f>
        <v>436124.77</v>
      </c>
      <c r="M95" s="467">
        <f>+'ต.3'!D86</f>
        <v>0</v>
      </c>
      <c r="N95" s="467">
        <f>+'ต.3'!E86</f>
        <v>23496.63</v>
      </c>
      <c r="O95" s="467">
        <f>+'ต.3'!F86</f>
        <v>40834.42</v>
      </c>
      <c r="P95" s="208">
        <f t="shared" si="10"/>
        <v>500455.82</v>
      </c>
      <c r="Q95" s="213">
        <f>+'ต.3'!H86</f>
        <v>1</v>
      </c>
      <c r="R95" s="213" t="str">
        <f>+'ต.3'!I86</f>
        <v> เรื่อง </v>
      </c>
      <c r="S95" s="208">
        <f t="shared" si="11"/>
        <v>500455.82</v>
      </c>
      <c r="T95" s="450">
        <f t="shared" si="12"/>
        <v>0</v>
      </c>
      <c r="U95" s="450">
        <f t="shared" si="12"/>
        <v>0</v>
      </c>
      <c r="V95" s="462" t="e">
        <f t="shared" si="13"/>
        <v>#DIV/0!</v>
      </c>
    </row>
    <row r="96" spans="1:22" s="25" customFormat="1" ht="42">
      <c r="A96" s="26">
        <v>84</v>
      </c>
      <c r="B96" s="206"/>
      <c r="C96" s="469"/>
      <c r="D96" s="525"/>
      <c r="E96" s="469"/>
      <c r="F96" s="469"/>
      <c r="G96" s="208">
        <f t="shared" si="8"/>
        <v>0</v>
      </c>
      <c r="H96" s="217"/>
      <c r="I96" s="210"/>
      <c r="J96" s="473" t="e">
        <f t="shared" si="9"/>
        <v>#DIV/0!</v>
      </c>
      <c r="K96" s="216" t="str">
        <f>+'ต.3'!B87</f>
        <v>ประเมินผลแผนงานบูรณาการพัฒนาและส่งเสริมเศรษฐกิจฐานราก</v>
      </c>
      <c r="L96" s="467">
        <f>+'ต.3'!C87</f>
        <v>436124.77</v>
      </c>
      <c r="M96" s="467">
        <f>+'ต.3'!D87</f>
        <v>0</v>
      </c>
      <c r="N96" s="467">
        <f>+'ต.3'!E87</f>
        <v>23496.63</v>
      </c>
      <c r="O96" s="467">
        <f>+'ต.3'!F87</f>
        <v>40834.42</v>
      </c>
      <c r="P96" s="208">
        <f t="shared" si="10"/>
        <v>500455.82</v>
      </c>
      <c r="Q96" s="213">
        <f>+'ต.3'!H87</f>
        <v>1</v>
      </c>
      <c r="R96" s="213" t="str">
        <f>+'ต.3'!I87</f>
        <v> เรื่อง </v>
      </c>
      <c r="S96" s="208">
        <f t="shared" si="11"/>
        <v>500455.82</v>
      </c>
      <c r="T96" s="450">
        <f t="shared" si="12"/>
        <v>0</v>
      </c>
      <c r="U96" s="450">
        <f t="shared" si="12"/>
        <v>0</v>
      </c>
      <c r="V96" s="462" t="e">
        <f t="shared" si="13"/>
        <v>#DIV/0!</v>
      </c>
    </row>
    <row r="97" spans="1:22" s="25" customFormat="1" ht="21">
      <c r="A97" s="26"/>
      <c r="B97" s="206" t="s">
        <v>158</v>
      </c>
      <c r="C97" s="469"/>
      <c r="D97" s="525"/>
      <c r="E97" s="469"/>
      <c r="F97" s="469"/>
      <c r="G97" s="208"/>
      <c r="H97" s="217"/>
      <c r="I97" s="210"/>
      <c r="J97" s="473"/>
      <c r="K97" s="206" t="s">
        <v>158</v>
      </c>
      <c r="L97" s="448"/>
      <c r="M97" s="466"/>
      <c r="N97" s="448"/>
      <c r="O97" s="448"/>
      <c r="P97" s="208"/>
      <c r="Q97" s="213"/>
      <c r="R97" s="210"/>
      <c r="S97" s="208"/>
      <c r="T97" s="450"/>
      <c r="U97" s="450"/>
      <c r="V97" s="462"/>
    </row>
    <row r="98" spans="1:22" s="25" customFormat="1" ht="42">
      <c r="A98" s="26">
        <v>85</v>
      </c>
      <c r="B98" s="216" t="s">
        <v>71</v>
      </c>
      <c r="C98" s="471">
        <v>2027125.091258</v>
      </c>
      <c r="D98" s="525">
        <v>0</v>
      </c>
      <c r="E98" s="469">
        <v>92856.67178799999</v>
      </c>
      <c r="F98" s="469">
        <v>121485.39772</v>
      </c>
      <c r="G98" s="208">
        <f t="shared" si="8"/>
        <v>2241467.1607659995</v>
      </c>
      <c r="H98" s="217">
        <v>12</v>
      </c>
      <c r="I98" s="210" t="s">
        <v>12</v>
      </c>
      <c r="J98" s="473">
        <f t="shared" si="9"/>
        <v>186788.93006383328</v>
      </c>
      <c r="K98" s="216" t="str">
        <f>+'ต.3'!B91</f>
        <v>จัดทำแนวทางการพัฒนาการเกษตรระดับจังหวัดและกลุ่มจังหวัด</v>
      </c>
      <c r="L98" s="467" t="str">
        <f>+'ต.3'!C91</f>
        <v>                     -  </v>
      </c>
      <c r="M98" s="467">
        <f>+'ต.3'!D91</f>
        <v>0</v>
      </c>
      <c r="N98" s="467" t="str">
        <f>+'ต.3'!E91</f>
        <v>                   -  </v>
      </c>
      <c r="O98" s="467" t="str">
        <f>+'ต.3'!F91</f>
        <v>                     -  </v>
      </c>
      <c r="P98" s="208">
        <f t="shared" si="10"/>
        <v>0</v>
      </c>
      <c r="Q98" s="213" t="str">
        <f>+'ต.3'!H91</f>
        <v>                    -  </v>
      </c>
      <c r="R98" s="213" t="str">
        <f>+'ต.3'!I91</f>
        <v> เรื่อง </v>
      </c>
      <c r="S98" s="208" t="e">
        <f t="shared" si="11"/>
        <v>#VALUE!</v>
      </c>
      <c r="T98" s="450">
        <f t="shared" si="12"/>
        <v>-100</v>
      </c>
      <c r="U98" s="450" t="e">
        <f t="shared" si="12"/>
        <v>#VALUE!</v>
      </c>
      <c r="V98" s="462" t="e">
        <f t="shared" si="13"/>
        <v>#VALUE!</v>
      </c>
    </row>
    <row r="99" spans="1:22" s="25" customFormat="1" ht="42">
      <c r="A99" s="26">
        <v>86</v>
      </c>
      <c r="B99" s="216" t="s">
        <v>72</v>
      </c>
      <c r="C99" s="471">
        <v>3351781.091486</v>
      </c>
      <c r="D99" s="525">
        <v>0</v>
      </c>
      <c r="E99" s="469">
        <v>153535.28899599996</v>
      </c>
      <c r="F99" s="469">
        <v>200871.89523999995</v>
      </c>
      <c r="G99" s="208">
        <f t="shared" si="8"/>
        <v>3706188.275722</v>
      </c>
      <c r="H99" s="217">
        <v>12</v>
      </c>
      <c r="I99" s="210" t="s">
        <v>12</v>
      </c>
      <c r="J99" s="473">
        <f t="shared" si="9"/>
        <v>308849.02297683334</v>
      </c>
      <c r="K99" s="216" t="str">
        <f>+'ต.3'!B92</f>
        <v>ศึกษา วิเคราะห์ วิจัยเศรษฐกิจการเกษตรระดับพื้นที่</v>
      </c>
      <c r="L99" s="467">
        <f>+'ต.3'!C92</f>
        <v>3712487.18</v>
      </c>
      <c r="M99" s="467">
        <f>+'ต.3'!D92</f>
        <v>0</v>
      </c>
      <c r="N99" s="467">
        <f>+'ต.3'!E92</f>
        <v>181524.22</v>
      </c>
      <c r="O99" s="467">
        <f>+'ต.3'!F92</f>
        <v>296820.35</v>
      </c>
      <c r="P99" s="208">
        <f t="shared" si="10"/>
        <v>4190831.7500000005</v>
      </c>
      <c r="Q99" s="213">
        <f>+'ต.3'!H92</f>
        <v>12</v>
      </c>
      <c r="R99" s="213" t="str">
        <f>+'ต.3'!I92</f>
        <v> เรื่อง </v>
      </c>
      <c r="S99" s="208">
        <f t="shared" si="11"/>
        <v>349235.9791666667</v>
      </c>
      <c r="T99" s="450">
        <f t="shared" si="12"/>
        <v>13.076601570749602</v>
      </c>
      <c r="U99" s="450">
        <f t="shared" si="12"/>
        <v>0</v>
      </c>
      <c r="V99" s="462">
        <f t="shared" si="13"/>
        <v>13.076601570749588</v>
      </c>
    </row>
    <row r="100" spans="1:22" s="25" customFormat="1" ht="42">
      <c r="A100" s="26">
        <v>87</v>
      </c>
      <c r="B100" s="216" t="s">
        <v>73</v>
      </c>
      <c r="C100" s="471">
        <v>49192906.917558</v>
      </c>
      <c r="D100" s="525">
        <v>0</v>
      </c>
      <c r="E100" s="469">
        <v>2253383.193588</v>
      </c>
      <c r="F100" s="469">
        <v>2948125.83972</v>
      </c>
      <c r="G100" s="208">
        <f t="shared" si="8"/>
        <v>54394415.95086601</v>
      </c>
      <c r="H100" s="217">
        <v>5</v>
      </c>
      <c r="I100" s="210" t="s">
        <v>14</v>
      </c>
      <c r="J100" s="473">
        <f t="shared" si="9"/>
        <v>10878883.190173201</v>
      </c>
      <c r="K100" s="216" t="str">
        <f>+'ต.3'!B93</f>
        <v>จัดทำและเผยแพร่ข้อมูลสารสนเทศการเกษตรระดับภูมิภาค</v>
      </c>
      <c r="L100" s="467">
        <f>+'ต.3'!C93</f>
        <v>48262333.32</v>
      </c>
      <c r="M100" s="467">
        <f>+'ต.3'!D93</f>
        <v>0</v>
      </c>
      <c r="N100" s="467">
        <f>+'ต.3'!E93</f>
        <v>2359814.88</v>
      </c>
      <c r="O100" s="467">
        <f>+'ต.3'!F93</f>
        <v>3858664.56</v>
      </c>
      <c r="P100" s="208">
        <f t="shared" si="10"/>
        <v>54480812.760000005</v>
      </c>
      <c r="Q100" s="213">
        <f>+'ต.3'!H93</f>
        <v>5</v>
      </c>
      <c r="R100" s="213" t="str">
        <f>+'ต.3'!I93</f>
        <v> ระบบ </v>
      </c>
      <c r="S100" s="208">
        <f t="shared" si="11"/>
        <v>10896162.552000001</v>
      </c>
      <c r="T100" s="450">
        <f t="shared" si="12"/>
        <v>0.1588339678323608</v>
      </c>
      <c r="U100" s="450">
        <f t="shared" si="12"/>
        <v>0</v>
      </c>
      <c r="V100" s="462">
        <f t="shared" si="13"/>
        <v>0.1588339678323608</v>
      </c>
    </row>
    <row r="101" spans="1:22" s="25" customFormat="1" ht="42">
      <c r="A101" s="26">
        <v>88</v>
      </c>
      <c r="B101" s="216" t="s">
        <v>74</v>
      </c>
      <c r="C101" s="471">
        <v>6542997.819308</v>
      </c>
      <c r="D101" s="525">
        <v>0</v>
      </c>
      <c r="E101" s="469">
        <v>299715.594088</v>
      </c>
      <c r="F101" s="469">
        <v>392121.18472</v>
      </c>
      <c r="G101" s="208">
        <f t="shared" si="8"/>
        <v>7234834.598116</v>
      </c>
      <c r="H101" s="217">
        <v>36</v>
      </c>
      <c r="I101" s="210" t="s">
        <v>12</v>
      </c>
      <c r="J101" s="473">
        <f t="shared" si="9"/>
        <v>200967.62772544444</v>
      </c>
      <c r="K101" s="216" t="str">
        <f>+'ต.3'!B94</f>
        <v>ติดตามและประเมินผลการพัฒนาการเกษตรระดับจังหวัดและกลุ่มจังหวัด</v>
      </c>
      <c r="L101" s="467">
        <f>+'ต.3'!C94</f>
        <v>7517786.54</v>
      </c>
      <c r="M101" s="467">
        <f>+'ต.3'!D94</f>
        <v>0</v>
      </c>
      <c r="N101" s="467">
        <f>+'ต.3'!E94</f>
        <v>367586.55</v>
      </c>
      <c r="O101" s="467">
        <f>+'ต.3'!F94</f>
        <v>601061.2</v>
      </c>
      <c r="P101" s="208">
        <f t="shared" si="10"/>
        <v>8486434.29</v>
      </c>
      <c r="Q101" s="213">
        <f>+'ต.3'!H94</f>
        <v>36</v>
      </c>
      <c r="R101" s="213" t="str">
        <f>+'ต.3'!I94</f>
        <v> เรื่อง </v>
      </c>
      <c r="S101" s="208">
        <f t="shared" si="11"/>
        <v>235734.2858333333</v>
      </c>
      <c r="T101" s="450">
        <f t="shared" si="12"/>
        <v>17.299631040769388</v>
      </c>
      <c r="U101" s="450">
        <f t="shared" si="12"/>
        <v>0</v>
      </c>
      <c r="V101" s="462">
        <f t="shared" si="13"/>
        <v>17.299631040769388</v>
      </c>
    </row>
    <row r="102" spans="1:22" s="25" customFormat="1" ht="21">
      <c r="A102" s="26">
        <v>89</v>
      </c>
      <c r="B102" s="216" t="s">
        <v>59</v>
      </c>
      <c r="C102" s="471">
        <v>49192906.91755799</v>
      </c>
      <c r="D102" s="525">
        <v>0</v>
      </c>
      <c r="E102" s="469">
        <v>2253383.193588</v>
      </c>
      <c r="F102" s="469">
        <v>2948125.8397199996</v>
      </c>
      <c r="G102" s="208">
        <f t="shared" si="8"/>
        <v>54394415.950865984</v>
      </c>
      <c r="H102" s="217">
        <v>17</v>
      </c>
      <c r="I102" s="210" t="s">
        <v>51</v>
      </c>
      <c r="J102" s="473">
        <f t="shared" si="9"/>
        <v>3199671.5265215286</v>
      </c>
      <c r="K102" s="216"/>
      <c r="L102" s="467"/>
      <c r="M102" s="466"/>
      <c r="N102" s="448"/>
      <c r="O102" s="448"/>
      <c r="P102" s="208">
        <f t="shared" si="10"/>
        <v>0</v>
      </c>
      <c r="Q102" s="213"/>
      <c r="R102" s="210"/>
      <c r="S102" s="208" t="e">
        <f t="shared" si="11"/>
        <v>#DIV/0!</v>
      </c>
      <c r="T102" s="450">
        <f t="shared" si="12"/>
        <v>-100</v>
      </c>
      <c r="U102" s="450">
        <f t="shared" si="12"/>
        <v>-100</v>
      </c>
      <c r="V102" s="462" t="e">
        <f t="shared" si="13"/>
        <v>#DIV/0!</v>
      </c>
    </row>
    <row r="103" spans="1:22" s="25" customFormat="1" ht="21">
      <c r="A103" s="26">
        <v>90</v>
      </c>
      <c r="B103" s="216" t="s">
        <v>62</v>
      </c>
      <c r="C103" s="471">
        <v>4837001.455378</v>
      </c>
      <c r="D103" s="525">
        <v>0</v>
      </c>
      <c r="E103" s="469">
        <v>221568.890108</v>
      </c>
      <c r="F103" s="469">
        <v>289880.99851999996</v>
      </c>
      <c r="G103" s="208">
        <f t="shared" si="8"/>
        <v>5348451.344005999</v>
      </c>
      <c r="H103" s="217">
        <v>220</v>
      </c>
      <c r="I103" s="210" t="s">
        <v>51</v>
      </c>
      <c r="J103" s="473">
        <f t="shared" si="9"/>
        <v>24311.14247275454</v>
      </c>
      <c r="K103" s="216"/>
      <c r="L103" s="467"/>
      <c r="M103" s="466"/>
      <c r="N103" s="448"/>
      <c r="O103" s="448"/>
      <c r="P103" s="208">
        <f t="shared" si="10"/>
        <v>0</v>
      </c>
      <c r="Q103" s="213"/>
      <c r="R103" s="210"/>
      <c r="S103" s="208" t="e">
        <f t="shared" si="11"/>
        <v>#DIV/0!</v>
      </c>
      <c r="T103" s="450">
        <f t="shared" si="12"/>
        <v>-100</v>
      </c>
      <c r="U103" s="450">
        <f t="shared" si="12"/>
        <v>-100</v>
      </c>
      <c r="V103" s="462" t="e">
        <f t="shared" si="13"/>
        <v>#DIV/0!</v>
      </c>
    </row>
    <row r="104" spans="1:22" s="25" customFormat="1" ht="21">
      <c r="A104" s="26">
        <v>91</v>
      </c>
      <c r="B104" s="216" t="s">
        <v>63</v>
      </c>
      <c r="C104" s="471">
        <v>2528888.7277079998</v>
      </c>
      <c r="D104" s="525">
        <v>0</v>
      </c>
      <c r="E104" s="469">
        <v>115840.99648799999</v>
      </c>
      <c r="F104" s="469">
        <v>151556.04072</v>
      </c>
      <c r="G104" s="208">
        <f t="shared" si="8"/>
        <v>2796285.7649159995</v>
      </c>
      <c r="H104" s="217">
        <v>4</v>
      </c>
      <c r="I104" s="210" t="s">
        <v>13</v>
      </c>
      <c r="J104" s="473">
        <f t="shared" si="9"/>
        <v>699071.4412289999</v>
      </c>
      <c r="K104" s="216"/>
      <c r="L104" s="467"/>
      <c r="M104" s="466"/>
      <c r="N104" s="448"/>
      <c r="O104" s="448"/>
      <c r="P104" s="208">
        <f t="shared" si="10"/>
        <v>0</v>
      </c>
      <c r="Q104" s="213"/>
      <c r="R104" s="210"/>
      <c r="S104" s="208" t="e">
        <f t="shared" si="11"/>
        <v>#DIV/0!</v>
      </c>
      <c r="T104" s="450">
        <f t="shared" si="12"/>
        <v>-100</v>
      </c>
      <c r="U104" s="450">
        <f t="shared" si="12"/>
        <v>-100</v>
      </c>
      <c r="V104" s="462" t="e">
        <f t="shared" si="13"/>
        <v>#DIV/0!</v>
      </c>
    </row>
    <row r="105" spans="1:22" s="25" customFormat="1" ht="21">
      <c r="A105" s="26">
        <v>92</v>
      </c>
      <c r="B105" s="216" t="s">
        <v>64</v>
      </c>
      <c r="C105" s="471">
        <v>1384867.6366019996</v>
      </c>
      <c r="D105" s="525">
        <v>0</v>
      </c>
      <c r="E105" s="469">
        <v>63436.73617199998</v>
      </c>
      <c r="F105" s="469">
        <v>82994.97467999998</v>
      </c>
      <c r="G105" s="208">
        <f t="shared" si="8"/>
        <v>1531299.3474539996</v>
      </c>
      <c r="H105" s="217">
        <v>77</v>
      </c>
      <c r="I105" s="210" t="s">
        <v>282</v>
      </c>
      <c r="J105" s="473">
        <f t="shared" si="9"/>
        <v>19887.004512389605</v>
      </c>
      <c r="K105" s="216"/>
      <c r="L105" s="467"/>
      <c r="M105" s="466"/>
      <c r="N105" s="448"/>
      <c r="O105" s="448"/>
      <c r="P105" s="208">
        <f t="shared" si="10"/>
        <v>0</v>
      </c>
      <c r="Q105" s="213"/>
      <c r="R105" s="210"/>
      <c r="S105" s="208" t="e">
        <f t="shared" si="11"/>
        <v>#DIV/0!</v>
      </c>
      <c r="T105" s="450">
        <f t="shared" si="12"/>
        <v>-100</v>
      </c>
      <c r="U105" s="450">
        <f t="shared" si="12"/>
        <v>-100</v>
      </c>
      <c r="V105" s="462" t="e">
        <f t="shared" si="13"/>
        <v>#DIV/0!</v>
      </c>
    </row>
    <row r="106" spans="1:22" s="25" customFormat="1" ht="63">
      <c r="A106" s="26">
        <v>93</v>
      </c>
      <c r="B106" s="216" t="s">
        <v>139</v>
      </c>
      <c r="C106" s="471">
        <v>11701128.002013998</v>
      </c>
      <c r="D106" s="525">
        <v>0</v>
      </c>
      <c r="E106" s="469">
        <v>535994.452004</v>
      </c>
      <c r="F106" s="469">
        <v>701247.3947599999</v>
      </c>
      <c r="G106" s="208">
        <f t="shared" si="8"/>
        <v>12938369.848777998</v>
      </c>
      <c r="H106" s="217">
        <v>1</v>
      </c>
      <c r="I106" s="210" t="s">
        <v>12</v>
      </c>
      <c r="J106" s="473">
        <f t="shared" si="9"/>
        <v>12938369.848777998</v>
      </c>
      <c r="K106" s="216" t="str">
        <f>+'ต.3'!B111</f>
        <v>การบริหารจัดการการผลิตสินค้าเกษตรตามแผนที่เกษตรเพื่อการบริหารจัดการเชิงรุก (Agri-map)</v>
      </c>
      <c r="L106" s="467">
        <f>+'ต.3'!C111</f>
        <v>18562435.89</v>
      </c>
      <c r="M106" s="467">
        <f>+'ต.3'!D111</f>
        <v>0</v>
      </c>
      <c r="N106" s="467">
        <f>+'ต.3'!E111</f>
        <v>907621.11</v>
      </c>
      <c r="O106" s="467">
        <f>+'ต.3'!F111</f>
        <v>1484101.75</v>
      </c>
      <c r="P106" s="208">
        <f t="shared" si="10"/>
        <v>20954158.75</v>
      </c>
      <c r="Q106" s="213">
        <f>+'ต.3'!H111</f>
        <v>2</v>
      </c>
      <c r="R106" s="213" t="str">
        <f>+'ต.3'!I111</f>
        <v> เรื่อง </v>
      </c>
      <c r="S106" s="208">
        <f t="shared" si="11"/>
        <v>10477079.375</v>
      </c>
      <c r="T106" s="450">
        <f t="shared" si="12"/>
        <v>61.95362317594497</v>
      </c>
      <c r="U106" s="450">
        <f t="shared" si="12"/>
        <v>100</v>
      </c>
      <c r="V106" s="462">
        <f t="shared" si="13"/>
        <v>-19.023188412027515</v>
      </c>
    </row>
    <row r="107" spans="1:22" s="25" customFormat="1" ht="42">
      <c r="A107" s="26">
        <v>94</v>
      </c>
      <c r="B107" s="216" t="s">
        <v>156</v>
      </c>
      <c r="C107" s="471">
        <v>5639823.273697999</v>
      </c>
      <c r="D107" s="525">
        <v>0</v>
      </c>
      <c r="E107" s="469">
        <v>258343.80962799996</v>
      </c>
      <c r="F107" s="469">
        <v>337994.02732</v>
      </c>
      <c r="G107" s="208">
        <f t="shared" si="8"/>
        <v>6236161.110645999</v>
      </c>
      <c r="H107" s="217">
        <v>1</v>
      </c>
      <c r="I107" s="210" t="s">
        <v>12</v>
      </c>
      <c r="J107" s="473">
        <f t="shared" si="9"/>
        <v>6236161.110645999</v>
      </c>
      <c r="K107" s="216" t="str">
        <f>+'ต.3'!B97</f>
        <v>ติดตามประเมินผลการดำเนินงานโครงการระบบส่งเสริมการเกษตรแปลงใหญ่</v>
      </c>
      <c r="L107" s="467">
        <f>+'ต.3'!C97</f>
        <v>5568730.77</v>
      </c>
      <c r="M107" s="467">
        <f>+'ต.3'!D97</f>
        <v>0</v>
      </c>
      <c r="N107" s="467">
        <f>+'ต.3'!E97</f>
        <v>272286.33</v>
      </c>
      <c r="O107" s="467">
        <f>+'ต.3'!F97</f>
        <v>445230.53</v>
      </c>
      <c r="P107" s="208">
        <f t="shared" si="10"/>
        <v>6286247.63</v>
      </c>
      <c r="Q107" s="213">
        <f>+'ต.3'!H97</f>
        <v>1</v>
      </c>
      <c r="R107" s="213" t="str">
        <f>+'ต.3'!I97</f>
        <v> เรื่อง </v>
      </c>
      <c r="S107" s="208">
        <f t="shared" si="11"/>
        <v>6286247.63</v>
      </c>
      <c r="T107" s="450">
        <f t="shared" si="12"/>
        <v>0.8031626904009261</v>
      </c>
      <c r="U107" s="450">
        <f t="shared" si="12"/>
        <v>0</v>
      </c>
      <c r="V107" s="462">
        <f t="shared" si="13"/>
        <v>0.8031626904009261</v>
      </c>
    </row>
    <row r="108" spans="1:22" s="25" customFormat="1" ht="21">
      <c r="A108" s="26">
        <v>95</v>
      </c>
      <c r="B108" s="216" t="s">
        <v>151</v>
      </c>
      <c r="C108" s="471">
        <v>3251428.364196</v>
      </c>
      <c r="D108" s="525">
        <v>0</v>
      </c>
      <c r="E108" s="469">
        <v>148938.424056</v>
      </c>
      <c r="F108" s="469">
        <v>194857.76664000002</v>
      </c>
      <c r="G108" s="208">
        <f t="shared" si="8"/>
        <v>3595224.5548920003</v>
      </c>
      <c r="H108" s="217">
        <v>2</v>
      </c>
      <c r="I108" s="210" t="s">
        <v>51</v>
      </c>
      <c r="J108" s="473">
        <f t="shared" si="9"/>
        <v>1797612.2774460001</v>
      </c>
      <c r="K108" s="216" t="str">
        <f>+'ต.3'!B98</f>
        <v>จัดทำฐานข้อมูลสารสนเทศต้นทุนการผลิต</v>
      </c>
      <c r="L108" s="467">
        <f>+'ต.3'!C98</f>
        <v>11137461.53</v>
      </c>
      <c r="M108" s="467">
        <f>+'ต.3'!D98</f>
        <v>0</v>
      </c>
      <c r="N108" s="467">
        <f>+'ต.3'!E98</f>
        <v>544572.67</v>
      </c>
      <c r="O108" s="467">
        <f>+'ต.3'!F98</f>
        <v>890461.05</v>
      </c>
      <c r="P108" s="208">
        <f t="shared" si="10"/>
        <v>12572495.25</v>
      </c>
      <c r="Q108" s="213">
        <f>+'ต.3'!H98</f>
        <v>8</v>
      </c>
      <c r="R108" s="213" t="str">
        <f>+'ต.3'!I98</f>
        <v> สินค้า </v>
      </c>
      <c r="S108" s="208">
        <f t="shared" si="11"/>
        <v>1571561.90625</v>
      </c>
      <c r="T108" s="450">
        <f t="shared" si="12"/>
        <v>249.69986041324407</v>
      </c>
      <c r="U108" s="450">
        <f t="shared" si="12"/>
        <v>300</v>
      </c>
      <c r="V108" s="462">
        <f t="shared" si="13"/>
        <v>-12.575034896688987</v>
      </c>
    </row>
    <row r="109" spans="1:22" s="25" customFormat="1" ht="42">
      <c r="A109" s="26">
        <v>96</v>
      </c>
      <c r="B109" s="216" t="s">
        <v>140</v>
      </c>
      <c r="C109" s="471">
        <v>10777882.910946</v>
      </c>
      <c r="D109" s="525">
        <v>0</v>
      </c>
      <c r="E109" s="469">
        <v>493703.2945559999</v>
      </c>
      <c r="F109" s="469">
        <v>645917.41164</v>
      </c>
      <c r="G109" s="208">
        <f t="shared" si="8"/>
        <v>11917503.617142</v>
      </c>
      <c r="H109" s="217">
        <v>76</v>
      </c>
      <c r="I109" s="210" t="s">
        <v>12</v>
      </c>
      <c r="J109" s="473">
        <f t="shared" si="9"/>
        <v>156809.25812028945</v>
      </c>
      <c r="K109" s="216" t="str">
        <f>+'ต.3'!B99</f>
        <v>การจัดทำภาวะเศรษฐกิจการเกษรตรระดับภูมิภาค</v>
      </c>
      <c r="L109" s="467">
        <f>+'ต.3'!C99</f>
        <v>9281217.95</v>
      </c>
      <c r="M109" s="467">
        <f>+'ต.3'!D99</f>
        <v>0</v>
      </c>
      <c r="N109" s="467">
        <f>+'ต.3'!E99</f>
        <v>453810.55</v>
      </c>
      <c r="O109" s="467">
        <f>+'ต.3'!F99</f>
        <v>742050.88</v>
      </c>
      <c r="P109" s="208">
        <f t="shared" si="10"/>
        <v>10477079.38</v>
      </c>
      <c r="Q109" s="213">
        <f>+'ต.3'!H99</f>
        <v>76</v>
      </c>
      <c r="R109" s="213" t="str">
        <f>+'ต.3'!I99</f>
        <v> จังหวัด </v>
      </c>
      <c r="S109" s="208">
        <f t="shared" si="11"/>
        <v>137856.30763157897</v>
      </c>
      <c r="T109" s="450">
        <f t="shared" si="12"/>
        <v>-12.08662722845839</v>
      </c>
      <c r="U109" s="450">
        <f t="shared" si="12"/>
        <v>0</v>
      </c>
      <c r="V109" s="462">
        <f t="shared" si="13"/>
        <v>-12.086627228458378</v>
      </c>
    </row>
    <row r="110" spans="1:22" s="25" customFormat="1" ht="42">
      <c r="A110" s="26">
        <v>97</v>
      </c>
      <c r="B110" s="216" t="s">
        <v>141</v>
      </c>
      <c r="C110" s="471">
        <v>2227830.545838</v>
      </c>
      <c r="D110" s="525">
        <v>0</v>
      </c>
      <c r="E110" s="469">
        <v>102050.40166799999</v>
      </c>
      <c r="F110" s="469">
        <v>133513.65492</v>
      </c>
      <c r="G110" s="208">
        <f t="shared" si="8"/>
        <v>2463394.602426</v>
      </c>
      <c r="H110" s="217">
        <v>1</v>
      </c>
      <c r="I110" s="210" t="s">
        <v>13</v>
      </c>
      <c r="J110" s="473">
        <f t="shared" si="9"/>
        <v>2463394.602426</v>
      </c>
      <c r="K110" s="216" t="str">
        <f>+'ต.3'!B101</f>
        <v>การขับเคลื่อนการดำเนินงานตามโครงการพัฒนาเกษตรอินทรีย์ในระดับพื้นที่</v>
      </c>
      <c r="L110" s="467">
        <f>+'ต.3'!C101</f>
        <v>7424974.36</v>
      </c>
      <c r="M110" s="467">
        <f>+'ต.3'!D101</f>
        <v>0</v>
      </c>
      <c r="N110" s="467">
        <f>+'ต.3'!E101</f>
        <v>363048.44</v>
      </c>
      <c r="O110" s="467">
        <f>+'ต.3'!F101</f>
        <v>593640.7</v>
      </c>
      <c r="P110" s="208">
        <f t="shared" si="10"/>
        <v>8381663.500000001</v>
      </c>
      <c r="Q110" s="213">
        <f>+'ต.3'!H101</f>
        <v>4</v>
      </c>
      <c r="R110" s="213" t="str">
        <f>+'ต.3'!I101</f>
        <v> ครั้ง </v>
      </c>
      <c r="S110" s="208">
        <f t="shared" si="11"/>
        <v>2095415.8750000002</v>
      </c>
      <c r="T110" s="450">
        <f t="shared" si="12"/>
        <v>240.2485128345078</v>
      </c>
      <c r="U110" s="450">
        <f t="shared" si="12"/>
        <v>300</v>
      </c>
      <c r="V110" s="462">
        <f t="shared" si="13"/>
        <v>-14.937871791373048</v>
      </c>
    </row>
    <row r="111" spans="1:22" s="25" customFormat="1" ht="42">
      <c r="A111" s="26">
        <v>98</v>
      </c>
      <c r="B111" s="216" t="s">
        <v>153</v>
      </c>
      <c r="C111" s="471">
        <v>7084902.546673999</v>
      </c>
      <c r="D111" s="525">
        <v>0</v>
      </c>
      <c r="E111" s="469">
        <v>324538.6647639999</v>
      </c>
      <c r="F111" s="469">
        <v>424597.47915999993</v>
      </c>
      <c r="G111" s="208">
        <f aca="true" t="shared" si="20" ref="G111:G126">SUM(C111:F111)</f>
        <v>7834038.690597999</v>
      </c>
      <c r="H111" s="217">
        <v>22</v>
      </c>
      <c r="I111" s="210" t="s">
        <v>51</v>
      </c>
      <c r="J111" s="473">
        <f aca="true" t="shared" si="21" ref="J111:J126">G111/H111</f>
        <v>356092.6677544545</v>
      </c>
      <c r="K111" s="216"/>
      <c r="L111" s="467"/>
      <c r="M111" s="466"/>
      <c r="N111" s="448"/>
      <c r="O111" s="448"/>
      <c r="P111" s="208">
        <f aca="true" t="shared" si="22" ref="P111:P126">SUM(L111:O111)</f>
        <v>0</v>
      </c>
      <c r="Q111" s="213"/>
      <c r="R111" s="210"/>
      <c r="S111" s="208" t="e">
        <f aca="true" t="shared" si="23" ref="S111:S126">P111/Q111</f>
        <v>#DIV/0!</v>
      </c>
      <c r="T111" s="450">
        <f aca="true" t="shared" si="24" ref="T111:U126">IF(G111=0,0,(P111-G111)/G111)*100</f>
        <v>-100</v>
      </c>
      <c r="U111" s="450">
        <f t="shared" si="24"/>
        <v>-100</v>
      </c>
      <c r="V111" s="462" t="e">
        <f aca="true" t="shared" si="25" ref="V111:V126">IF(J111=0,0,(S111-J111)/J111)*100</f>
        <v>#DIV/0!</v>
      </c>
    </row>
    <row r="112" spans="1:22" s="25" customFormat="1" ht="42">
      <c r="A112" s="26">
        <v>99</v>
      </c>
      <c r="B112" s="216" t="s">
        <v>433</v>
      </c>
      <c r="C112" s="471">
        <v>6603209.455682</v>
      </c>
      <c r="D112" s="525">
        <v>0</v>
      </c>
      <c r="E112" s="469">
        <v>302473.713052</v>
      </c>
      <c r="F112" s="469">
        <v>395729.66188</v>
      </c>
      <c r="G112" s="208">
        <f t="shared" si="20"/>
        <v>7301412.830614001</v>
      </c>
      <c r="H112" s="217">
        <v>12</v>
      </c>
      <c r="I112" s="210" t="s">
        <v>12</v>
      </c>
      <c r="J112" s="473">
        <f t="shared" si="21"/>
        <v>608451.0692178333</v>
      </c>
      <c r="K112" s="216"/>
      <c r="L112" s="467"/>
      <c r="M112" s="466"/>
      <c r="N112" s="448"/>
      <c r="O112" s="448"/>
      <c r="P112" s="208">
        <f t="shared" si="22"/>
        <v>0</v>
      </c>
      <c r="Q112" s="213"/>
      <c r="R112" s="210"/>
      <c r="S112" s="208" t="e">
        <f t="shared" si="23"/>
        <v>#DIV/0!</v>
      </c>
      <c r="T112" s="450">
        <f t="shared" si="24"/>
        <v>-100</v>
      </c>
      <c r="U112" s="450">
        <f t="shared" si="24"/>
        <v>-100</v>
      </c>
      <c r="V112" s="462" t="e">
        <f t="shared" si="25"/>
        <v>#DIV/0!</v>
      </c>
    </row>
    <row r="113" spans="1:22" s="25" customFormat="1" ht="21">
      <c r="A113" s="26">
        <v>100</v>
      </c>
      <c r="B113" s="216" t="s">
        <v>427</v>
      </c>
      <c r="C113" s="471">
        <v>682398.545572</v>
      </c>
      <c r="D113" s="525">
        <v>0</v>
      </c>
      <c r="E113" s="469">
        <v>31258.681591999997</v>
      </c>
      <c r="F113" s="469">
        <v>40896.074479999996</v>
      </c>
      <c r="G113" s="208">
        <f t="shared" si="20"/>
        <v>754553.3016439999</v>
      </c>
      <c r="H113" s="217">
        <v>1</v>
      </c>
      <c r="I113" s="210" t="s">
        <v>12</v>
      </c>
      <c r="J113" s="473">
        <f t="shared" si="21"/>
        <v>754553.3016439999</v>
      </c>
      <c r="K113" s="216"/>
      <c r="L113" s="467"/>
      <c r="M113" s="466"/>
      <c r="N113" s="448"/>
      <c r="O113" s="448"/>
      <c r="P113" s="208">
        <f t="shared" si="22"/>
        <v>0</v>
      </c>
      <c r="Q113" s="213"/>
      <c r="R113" s="210"/>
      <c r="S113" s="208" t="e">
        <f t="shared" si="23"/>
        <v>#DIV/0!</v>
      </c>
      <c r="T113" s="450">
        <f t="shared" si="24"/>
        <v>-100</v>
      </c>
      <c r="U113" s="450">
        <f t="shared" si="24"/>
        <v>-100</v>
      </c>
      <c r="V113" s="462" t="e">
        <f t="shared" si="25"/>
        <v>#DIV/0!</v>
      </c>
    </row>
    <row r="114" spans="1:22" s="25" customFormat="1" ht="21">
      <c r="A114" s="26">
        <v>101</v>
      </c>
      <c r="B114" s="216" t="s">
        <v>157</v>
      </c>
      <c r="C114" s="471">
        <v>5679964.364613999</v>
      </c>
      <c r="D114" s="525">
        <v>0</v>
      </c>
      <c r="E114" s="469">
        <v>260182.555604</v>
      </c>
      <c r="F114" s="469">
        <v>340399.67876000004</v>
      </c>
      <c r="G114" s="208">
        <f t="shared" si="20"/>
        <v>6280546.598977998</v>
      </c>
      <c r="H114" s="217">
        <v>8</v>
      </c>
      <c r="I114" s="210" t="s">
        <v>12</v>
      </c>
      <c r="J114" s="473">
        <f t="shared" si="21"/>
        <v>785068.3248722497</v>
      </c>
      <c r="K114" s="216" t="str">
        <f>+'ต.3'!B109</f>
        <v>ติดตามโครงการพระราชดำริ</v>
      </c>
      <c r="L114" s="467">
        <f>+'ต.3'!C109</f>
        <v>5011857.69</v>
      </c>
      <c r="M114" s="467">
        <f>+'ต.3'!D109</f>
        <v>0</v>
      </c>
      <c r="N114" s="467">
        <f>+'ต.3'!E109</f>
        <v>245057.7</v>
      </c>
      <c r="O114" s="467">
        <f>+'ต.3'!F109</f>
        <v>400707.47</v>
      </c>
      <c r="P114" s="208">
        <f t="shared" si="22"/>
        <v>5657622.86</v>
      </c>
      <c r="Q114" s="213">
        <f>+'ต.3'!H109</f>
        <v>8</v>
      </c>
      <c r="R114" s="213" t="str">
        <f>+'ต.3'!I109</f>
        <v> เรื่อง </v>
      </c>
      <c r="S114" s="208">
        <f t="shared" si="23"/>
        <v>707202.8575</v>
      </c>
      <c r="T114" s="450">
        <f t="shared" si="24"/>
        <v>-9.918304548195898</v>
      </c>
      <c r="U114" s="450">
        <f t="shared" si="24"/>
        <v>0</v>
      </c>
      <c r="V114" s="462">
        <f t="shared" si="25"/>
        <v>-9.918304548195898</v>
      </c>
    </row>
    <row r="115" spans="1:22" s="25" customFormat="1" ht="42">
      <c r="A115" s="26">
        <v>102</v>
      </c>
      <c r="B115" s="216" t="s">
        <v>154</v>
      </c>
      <c r="C115" s="469">
        <v>18846242.185062002</v>
      </c>
      <c r="D115" s="525">
        <v>0</v>
      </c>
      <c r="E115" s="469">
        <v>863291.235732</v>
      </c>
      <c r="F115" s="469">
        <v>1129453.35108</v>
      </c>
      <c r="G115" s="208">
        <f t="shared" si="20"/>
        <v>20838986.771874003</v>
      </c>
      <c r="H115" s="217">
        <v>882</v>
      </c>
      <c r="I115" s="210" t="s">
        <v>136</v>
      </c>
      <c r="J115" s="473">
        <f t="shared" si="21"/>
        <v>23626.969129108846</v>
      </c>
      <c r="K115" s="216" t="str">
        <f>+'ต.3'!B110</f>
        <v>พัฒนาศูนย์เรียนรู้การเพิ่มประสิทธิภาพการผลิตสินค้าเกษตร</v>
      </c>
      <c r="L115" s="467">
        <f>+'ต.3'!C110</f>
        <v>16631942.56</v>
      </c>
      <c r="M115" s="467">
        <f>+'ต.3'!D110</f>
        <v>0</v>
      </c>
      <c r="N115" s="467">
        <f>+'ต.3'!E110</f>
        <v>813228.51</v>
      </c>
      <c r="O115" s="467">
        <f>+'ต.3'!F110</f>
        <v>1329755.17</v>
      </c>
      <c r="P115" s="208">
        <f t="shared" si="22"/>
        <v>18774926.240000002</v>
      </c>
      <c r="Q115" s="213">
        <f>+'ต.3'!H110</f>
        <v>1010</v>
      </c>
      <c r="R115" s="213" t="str">
        <f>+'ต.3'!I110</f>
        <v> ราย </v>
      </c>
      <c r="S115" s="208">
        <f t="shared" si="23"/>
        <v>18589.03588118812</v>
      </c>
      <c r="T115" s="450">
        <f t="shared" si="24"/>
        <v>-9.904802735706063</v>
      </c>
      <c r="U115" s="450">
        <f t="shared" si="24"/>
        <v>14.512471655328799</v>
      </c>
      <c r="V115" s="462">
        <f t="shared" si="25"/>
        <v>-21.32280793355718</v>
      </c>
    </row>
    <row r="116" spans="1:22" s="25" customFormat="1" ht="21">
      <c r="A116" s="26">
        <v>103</v>
      </c>
      <c r="B116" s="216" t="s">
        <v>152</v>
      </c>
      <c r="C116" s="469">
        <v>9152168.728848</v>
      </c>
      <c r="D116" s="525">
        <v>0</v>
      </c>
      <c r="E116" s="469">
        <v>419234.08252799994</v>
      </c>
      <c r="F116" s="469">
        <v>548488.5283199999</v>
      </c>
      <c r="G116" s="208">
        <f t="shared" si="20"/>
        <v>10119891.339696</v>
      </c>
      <c r="H116" s="217">
        <v>77</v>
      </c>
      <c r="I116" s="210" t="s">
        <v>282</v>
      </c>
      <c r="J116" s="473">
        <f t="shared" si="21"/>
        <v>131427.1602557922</v>
      </c>
      <c r="K116" s="216"/>
      <c r="L116" s="467"/>
      <c r="M116" s="466"/>
      <c r="N116" s="448"/>
      <c r="O116" s="448"/>
      <c r="P116" s="208">
        <f t="shared" si="22"/>
        <v>0</v>
      </c>
      <c r="Q116" s="213"/>
      <c r="R116" s="210"/>
      <c r="S116" s="208" t="e">
        <f t="shared" si="23"/>
        <v>#DIV/0!</v>
      </c>
      <c r="T116" s="450">
        <f t="shared" si="24"/>
        <v>-100</v>
      </c>
      <c r="U116" s="450">
        <f t="shared" si="24"/>
        <v>-100</v>
      </c>
      <c r="V116" s="462" t="e">
        <f t="shared" si="25"/>
        <v>#DIV/0!</v>
      </c>
    </row>
    <row r="117" spans="1:22" s="25" customFormat="1" ht="42">
      <c r="A117" s="26">
        <v>104</v>
      </c>
      <c r="B117" s="206"/>
      <c r="C117" s="469"/>
      <c r="D117" s="525"/>
      <c r="E117" s="469"/>
      <c r="F117" s="469"/>
      <c r="G117" s="208">
        <f t="shared" si="20"/>
        <v>0</v>
      </c>
      <c r="H117" s="217"/>
      <c r="I117" s="210"/>
      <c r="J117" s="473" t="e">
        <f t="shared" si="21"/>
        <v>#DIV/0!</v>
      </c>
      <c r="K117" s="216" t="str">
        <f>+'ต.3'!B95</f>
        <v>จัดทำข้อมูลสารสนเทศเพื่อสนับสนุนการบริหารจัดการสินค้าเกษตรในระดับจังหวัด</v>
      </c>
      <c r="L117" s="467">
        <f>+'ต.3'!C95</f>
        <v>23017420.5</v>
      </c>
      <c r="M117" s="467">
        <f>+'ต.3'!D95</f>
        <v>0</v>
      </c>
      <c r="N117" s="467">
        <f>+'ต.3'!E95</f>
        <v>1125450.18</v>
      </c>
      <c r="O117" s="467">
        <f>+'ต.3'!F95</f>
        <v>1840286.17</v>
      </c>
      <c r="P117" s="208">
        <f t="shared" si="22"/>
        <v>25983156.85</v>
      </c>
      <c r="Q117" s="213">
        <f>+'ต.3'!H95</f>
        <v>76</v>
      </c>
      <c r="R117" s="213" t="str">
        <f>+'ต.3'!I95</f>
        <v> จังหวัด </v>
      </c>
      <c r="S117" s="208">
        <f t="shared" si="23"/>
        <v>341883.6427631579</v>
      </c>
      <c r="T117" s="450">
        <f t="shared" si="24"/>
        <v>0</v>
      </c>
      <c r="U117" s="450">
        <f t="shared" si="24"/>
        <v>0</v>
      </c>
      <c r="V117" s="462" t="e">
        <f t="shared" si="25"/>
        <v>#DIV/0!</v>
      </c>
    </row>
    <row r="118" spans="1:22" s="25" customFormat="1" ht="63">
      <c r="A118" s="26">
        <v>105</v>
      </c>
      <c r="B118" s="206"/>
      <c r="C118" s="469"/>
      <c r="D118" s="525"/>
      <c r="E118" s="469"/>
      <c r="F118" s="469"/>
      <c r="G118" s="208">
        <f t="shared" si="20"/>
        <v>0</v>
      </c>
      <c r="H118" s="217"/>
      <c r="I118" s="210"/>
      <c r="J118" s="473" t="e">
        <f t="shared" si="21"/>
        <v>#DIV/0!</v>
      </c>
      <c r="K118" s="216" t="str">
        <f>+'ต.3'!B96</f>
        <v>ศึกษาแนวทางการพัฒนาและเพิ่มประสิทธิภาพ การให้บริการภาคการเกษตร Agricutural Service Provider</v>
      </c>
      <c r="L118" s="467">
        <f>+'ต.3'!C96</f>
        <v>12808080.76</v>
      </c>
      <c r="M118" s="467">
        <f>+'ต.3'!D96</f>
        <v>0</v>
      </c>
      <c r="N118" s="467">
        <f>+'ต.3'!E96</f>
        <v>626258.57</v>
      </c>
      <c r="O118" s="467">
        <f>+'ต.3'!F96</f>
        <v>1024030.21</v>
      </c>
      <c r="P118" s="208">
        <f t="shared" si="22"/>
        <v>14458369.54</v>
      </c>
      <c r="Q118" s="213">
        <f>+'ต.3'!H96</f>
        <v>1</v>
      </c>
      <c r="R118" s="213" t="str">
        <f>+'ต.3'!I96</f>
        <v> เรื่อง </v>
      </c>
      <c r="S118" s="208">
        <f t="shared" si="23"/>
        <v>14458369.54</v>
      </c>
      <c r="T118" s="450">
        <f t="shared" si="24"/>
        <v>0</v>
      </c>
      <c r="U118" s="450">
        <f t="shared" si="24"/>
        <v>0</v>
      </c>
      <c r="V118" s="462" t="e">
        <f t="shared" si="25"/>
        <v>#DIV/0!</v>
      </c>
    </row>
    <row r="119" spans="1:22" s="25" customFormat="1" ht="42">
      <c r="A119" s="26">
        <v>106</v>
      </c>
      <c r="B119" s="206"/>
      <c r="C119" s="469"/>
      <c r="D119" s="525"/>
      <c r="E119" s="469"/>
      <c r="F119" s="469"/>
      <c r="G119" s="208">
        <f t="shared" si="20"/>
        <v>0</v>
      </c>
      <c r="H119" s="217"/>
      <c r="I119" s="210"/>
      <c r="J119" s="473" t="e">
        <f t="shared" si="21"/>
        <v>#DIV/0!</v>
      </c>
      <c r="K119" s="216" t="str">
        <f>+'ต.3'!B100</f>
        <v>ติดตามประเมินผลโครงการส่งเสริมเกษตรทฤษฎีใหม่</v>
      </c>
      <c r="L119" s="467">
        <f>+'ต.3'!C100</f>
        <v>9838091.02</v>
      </c>
      <c r="M119" s="467">
        <f>+'ต.3'!D100</f>
        <v>0</v>
      </c>
      <c r="N119" s="467">
        <f>+'ต.3'!E100</f>
        <v>481039.19</v>
      </c>
      <c r="O119" s="467">
        <f>+'ต.3'!F100</f>
        <v>786573.93</v>
      </c>
      <c r="P119" s="208">
        <f t="shared" si="22"/>
        <v>11105704.139999999</v>
      </c>
      <c r="Q119" s="213">
        <f>+'ต.3'!H100</f>
        <v>1</v>
      </c>
      <c r="R119" s="213" t="str">
        <f>+'ต.3'!I100</f>
        <v> เรื่อง </v>
      </c>
      <c r="S119" s="208">
        <f t="shared" si="23"/>
        <v>11105704.139999999</v>
      </c>
      <c r="T119" s="450">
        <f t="shared" si="24"/>
        <v>0</v>
      </c>
      <c r="U119" s="450">
        <f t="shared" si="24"/>
        <v>0</v>
      </c>
      <c r="V119" s="462" t="e">
        <f t="shared" si="25"/>
        <v>#DIV/0!</v>
      </c>
    </row>
    <row r="120" spans="1:22" s="25" customFormat="1" ht="42">
      <c r="A120" s="26">
        <v>107</v>
      </c>
      <c r="B120" s="206"/>
      <c r="C120" s="469"/>
      <c r="D120" s="525"/>
      <c r="E120" s="469"/>
      <c r="F120" s="469"/>
      <c r="G120" s="208">
        <f t="shared" si="20"/>
        <v>0</v>
      </c>
      <c r="H120" s="217"/>
      <c r="I120" s="210"/>
      <c r="J120" s="473" t="e">
        <f t="shared" si="21"/>
        <v>#DIV/0!</v>
      </c>
      <c r="K120" s="216" t="str">
        <f>+'ต.3'!B102</f>
        <v>การศึกษาแนวทางการพัฒนาเกษตรอัตลักษณ์พื้นถิ่นอย่างยั่งยืน</v>
      </c>
      <c r="L120" s="467">
        <f>+'ต.3'!C102</f>
        <v>0</v>
      </c>
      <c r="M120" s="467">
        <f>+'ต.3'!D102</f>
        <v>0</v>
      </c>
      <c r="N120" s="467">
        <f>+'ต.3'!E102</f>
        <v>0</v>
      </c>
      <c r="O120" s="467">
        <f>+'ต.3'!F102</f>
        <v>0</v>
      </c>
      <c r="P120" s="208">
        <f t="shared" si="22"/>
        <v>0</v>
      </c>
      <c r="Q120" s="213" t="str">
        <f>+'ต.3'!H102</f>
        <v>                    -  </v>
      </c>
      <c r="R120" s="213" t="str">
        <f>+'ต.3'!I102</f>
        <v> เรื่อง </v>
      </c>
      <c r="S120" s="208" t="e">
        <f t="shared" si="23"/>
        <v>#VALUE!</v>
      </c>
      <c r="T120" s="450">
        <f t="shared" si="24"/>
        <v>0</v>
      </c>
      <c r="U120" s="450">
        <f t="shared" si="24"/>
        <v>0</v>
      </c>
      <c r="V120" s="462" t="e">
        <f t="shared" si="25"/>
        <v>#DIV/0!</v>
      </c>
    </row>
    <row r="121" spans="1:22" s="25" customFormat="1" ht="42">
      <c r="A121" s="26">
        <v>108</v>
      </c>
      <c r="B121" s="206"/>
      <c r="C121" s="469"/>
      <c r="D121" s="525"/>
      <c r="E121" s="469"/>
      <c r="F121" s="469"/>
      <c r="G121" s="208">
        <f t="shared" si="20"/>
        <v>0</v>
      </c>
      <c r="H121" s="217"/>
      <c r="I121" s="210"/>
      <c r="J121" s="473" t="e">
        <f t="shared" si="21"/>
        <v>#DIV/0!</v>
      </c>
      <c r="K121" s="216" t="str">
        <f>+'ต.3'!B103</f>
        <v>การศึกษาความเหมาะสมของรูปแบบการปลูกพืชเสริมและการทำอาชีพเสริมในสวนยางพารา</v>
      </c>
      <c r="L121" s="467">
        <f>+'ต.3'!C103</f>
        <v>0</v>
      </c>
      <c r="M121" s="467">
        <f>+'ต.3'!D103</f>
        <v>0</v>
      </c>
      <c r="N121" s="467">
        <f>+'ต.3'!E103</f>
        <v>0</v>
      </c>
      <c r="O121" s="467">
        <f>+'ต.3'!F103</f>
        <v>0</v>
      </c>
      <c r="P121" s="208">
        <f t="shared" si="22"/>
        <v>0</v>
      </c>
      <c r="Q121" s="213" t="str">
        <f>+'ต.3'!H103</f>
        <v>                    -  </v>
      </c>
      <c r="R121" s="213" t="str">
        <f>+'ต.3'!I103</f>
        <v> เรื่อง </v>
      </c>
      <c r="S121" s="208" t="e">
        <f t="shared" si="23"/>
        <v>#VALUE!</v>
      </c>
      <c r="T121" s="450">
        <f t="shared" si="24"/>
        <v>0</v>
      </c>
      <c r="U121" s="450">
        <f t="shared" si="24"/>
        <v>0</v>
      </c>
      <c r="V121" s="462" t="e">
        <f t="shared" si="25"/>
        <v>#DIV/0!</v>
      </c>
    </row>
    <row r="122" spans="1:22" s="25" customFormat="1" ht="42">
      <c r="A122" s="26">
        <v>109</v>
      </c>
      <c r="B122" s="206"/>
      <c r="C122" s="469"/>
      <c r="D122" s="525"/>
      <c r="E122" s="469"/>
      <c r="F122" s="469"/>
      <c r="G122" s="208">
        <f t="shared" si="20"/>
        <v>0</v>
      </c>
      <c r="H122" s="217"/>
      <c r="I122" s="210"/>
      <c r="J122" s="473" t="e">
        <f t="shared" si="21"/>
        <v>#DIV/0!</v>
      </c>
      <c r="K122" s="216" t="str">
        <f>+'ต.3'!B104</f>
        <v>การศึกษาการบริหารจัดการสินค้าประมงตลอดห่วงโซ่อุปทาน</v>
      </c>
      <c r="L122" s="467">
        <f>+'ต.3'!C104</f>
        <v>0</v>
      </c>
      <c r="M122" s="467">
        <f>+'ต.3'!D104</f>
        <v>0</v>
      </c>
      <c r="N122" s="467">
        <f>+'ต.3'!E104</f>
        <v>0</v>
      </c>
      <c r="O122" s="467">
        <f>+'ต.3'!F104</f>
        <v>0</v>
      </c>
      <c r="P122" s="208">
        <f t="shared" si="22"/>
        <v>0</v>
      </c>
      <c r="Q122" s="213" t="str">
        <f>+'ต.3'!H104</f>
        <v>                    -  </v>
      </c>
      <c r="R122" s="213" t="str">
        <f>+'ต.3'!I104</f>
        <v> เรื่อง </v>
      </c>
      <c r="S122" s="208" t="e">
        <f t="shared" si="23"/>
        <v>#VALUE!</v>
      </c>
      <c r="T122" s="450">
        <f t="shared" si="24"/>
        <v>0</v>
      </c>
      <c r="U122" s="450">
        <f t="shared" si="24"/>
        <v>0</v>
      </c>
      <c r="V122" s="462" t="e">
        <f t="shared" si="25"/>
        <v>#DIV/0!</v>
      </c>
    </row>
    <row r="123" spans="1:22" s="25" customFormat="1" ht="21">
      <c r="A123" s="26">
        <v>110</v>
      </c>
      <c r="B123" s="216"/>
      <c r="C123" s="469"/>
      <c r="D123" s="525"/>
      <c r="E123" s="469"/>
      <c r="F123" s="469"/>
      <c r="G123" s="208">
        <f t="shared" si="20"/>
        <v>0</v>
      </c>
      <c r="H123" s="217"/>
      <c r="I123" s="210"/>
      <c r="J123" s="473" t="e">
        <f t="shared" si="21"/>
        <v>#DIV/0!</v>
      </c>
      <c r="K123" s="216" t="str">
        <f>+'ต.3'!B105</f>
        <v>การศึกษาห่วงโซ่อุปทานสินค้าข้าวเจ้า</v>
      </c>
      <c r="L123" s="467">
        <f>+'ต.3'!C105</f>
        <v>0</v>
      </c>
      <c r="M123" s="467">
        <f>+'ต.3'!D105</f>
        <v>0</v>
      </c>
      <c r="N123" s="467">
        <f>+'ต.3'!E105</f>
        <v>0</v>
      </c>
      <c r="O123" s="467">
        <f>+'ต.3'!F105</f>
        <v>0</v>
      </c>
      <c r="P123" s="208">
        <f t="shared" si="22"/>
        <v>0</v>
      </c>
      <c r="Q123" s="213" t="str">
        <f>+'ต.3'!H105</f>
        <v>                    -  </v>
      </c>
      <c r="R123" s="213" t="str">
        <f>+'ต.3'!I105</f>
        <v> เรื่อง </v>
      </c>
      <c r="S123" s="208" t="e">
        <f t="shared" si="23"/>
        <v>#VALUE!</v>
      </c>
      <c r="T123" s="450">
        <f t="shared" si="24"/>
        <v>0</v>
      </c>
      <c r="U123" s="450">
        <f t="shared" si="24"/>
        <v>0</v>
      </c>
      <c r="V123" s="462" t="e">
        <f t="shared" si="25"/>
        <v>#DIV/0!</v>
      </c>
    </row>
    <row r="124" spans="1:22" s="25" customFormat="1" ht="42">
      <c r="A124" s="26">
        <v>111</v>
      </c>
      <c r="B124" s="216"/>
      <c r="C124" s="469"/>
      <c r="D124" s="525"/>
      <c r="E124" s="469"/>
      <c r="F124" s="469"/>
      <c r="G124" s="208"/>
      <c r="H124" s="217"/>
      <c r="I124" s="210"/>
      <c r="J124" s="473" t="e">
        <f t="shared" si="21"/>
        <v>#DIV/0!</v>
      </c>
      <c r="K124" s="216" t="str">
        <f>+'ต.3'!B106</f>
        <v>การศึกษาศักยภาพการแปรรูปใบสับปะรดเป็นผลิตภัณฑ์เส้นใย</v>
      </c>
      <c r="L124" s="467">
        <f>+'ต.3'!C106</f>
        <v>6849538.84</v>
      </c>
      <c r="M124" s="467">
        <f>+'ต.3'!D106</f>
        <v>0</v>
      </c>
      <c r="N124" s="467">
        <f>+'ต.3'!E106</f>
        <v>334912.19</v>
      </c>
      <c r="O124" s="467">
        <f>+'ต.3'!F106</f>
        <v>547633.55</v>
      </c>
      <c r="P124" s="208">
        <f t="shared" si="22"/>
        <v>7732084.58</v>
      </c>
      <c r="Q124" s="213">
        <f>+'ต.3'!H106</f>
        <v>1</v>
      </c>
      <c r="R124" s="213" t="str">
        <f>+'ต.3'!I106</f>
        <v> เรื่อง </v>
      </c>
      <c r="S124" s="208">
        <f>P124/Q124</f>
        <v>7732084.58</v>
      </c>
      <c r="T124" s="450">
        <f>IF(G124=0,0,(P124-G124)/G124)*100</f>
        <v>0</v>
      </c>
      <c r="U124" s="450">
        <f>IF(H124=0,0,(Q124-H124)/H124)*100</f>
        <v>0</v>
      </c>
      <c r="V124" s="462" t="e">
        <f>IF(J124=0,0,(S124-J124)/J124)*100</f>
        <v>#DIV/0!</v>
      </c>
    </row>
    <row r="125" spans="1:22" s="25" customFormat="1" ht="42">
      <c r="A125" s="26">
        <v>112</v>
      </c>
      <c r="B125" s="216"/>
      <c r="C125" s="469"/>
      <c r="D125" s="525"/>
      <c r="E125" s="469"/>
      <c r="F125" s="469"/>
      <c r="G125" s="208"/>
      <c r="H125" s="217"/>
      <c r="I125" s="210"/>
      <c r="J125" s="473" t="e">
        <f t="shared" si="21"/>
        <v>#DIV/0!</v>
      </c>
      <c r="K125" s="216" t="str">
        <f>+'ต.3'!B107</f>
        <v>การศึกษาความคุ้มค่าการปลูกพืชในโรงเรือนด้วยเทคโนโลยีอัจฉริยะ</v>
      </c>
      <c r="L125" s="467">
        <f>+'ต.3'!C107</f>
        <v>0</v>
      </c>
      <c r="M125" s="467">
        <f>+'ต.3'!D107</f>
        <v>0</v>
      </c>
      <c r="N125" s="467">
        <f>+'ต.3'!E107</f>
        <v>0</v>
      </c>
      <c r="O125" s="467">
        <f>+'ต.3'!F107</f>
        <v>0</v>
      </c>
      <c r="P125" s="208">
        <f t="shared" si="22"/>
        <v>0</v>
      </c>
      <c r="Q125" s="213" t="str">
        <f>+'ต.3'!H107</f>
        <v>                    -  </v>
      </c>
      <c r="R125" s="213" t="str">
        <f>+'ต.3'!I107</f>
        <v> เรื่อง </v>
      </c>
      <c r="S125" s="208" t="e">
        <f>P125/Q125</f>
        <v>#VALUE!</v>
      </c>
      <c r="T125" s="450">
        <f>IF(G125=0,0,(P125-G125)/G125)*100</f>
        <v>0</v>
      </c>
      <c r="U125" s="450">
        <f>IF(H125=0,0,(Q125-H125)/H125)*100</f>
        <v>0</v>
      </c>
      <c r="V125" s="462" t="e">
        <f>IF(J125=0,0,(S125-J125)/J125)*100</f>
        <v>#DIV/0!</v>
      </c>
    </row>
    <row r="126" spans="1:22" s="25" customFormat="1" ht="21">
      <c r="A126" s="26">
        <v>113</v>
      </c>
      <c r="B126" s="216"/>
      <c r="C126" s="469"/>
      <c r="D126" s="525"/>
      <c r="E126" s="469"/>
      <c r="F126" s="469"/>
      <c r="G126" s="208">
        <f t="shared" si="20"/>
        <v>0</v>
      </c>
      <c r="H126" s="217"/>
      <c r="I126" s="210"/>
      <c r="J126" s="473" t="e">
        <f t="shared" si="21"/>
        <v>#DIV/0!</v>
      </c>
      <c r="K126" s="216" t="str">
        <f>+'ต.3'!B108</f>
        <v>การศึกษาการบริหารจัดการอ้อยไฟไหม้ทั้งระบบ</v>
      </c>
      <c r="L126" s="467">
        <f>+'ต.3'!C108</f>
        <v>0</v>
      </c>
      <c r="M126" s="467">
        <f>+'ต.3'!D108</f>
        <v>0</v>
      </c>
      <c r="N126" s="467">
        <f>+'ต.3'!E108</f>
        <v>0</v>
      </c>
      <c r="O126" s="467">
        <f>+'ต.3'!F108</f>
        <v>0</v>
      </c>
      <c r="P126" s="208">
        <f t="shared" si="22"/>
        <v>0</v>
      </c>
      <c r="Q126" s="213" t="str">
        <f>+'ต.3'!H108</f>
        <v>                    -  </v>
      </c>
      <c r="R126" s="213" t="str">
        <f>+'ต.3'!I108</f>
        <v> เรื่อง </v>
      </c>
      <c r="S126" s="208" t="e">
        <f t="shared" si="23"/>
        <v>#VALUE!</v>
      </c>
      <c r="T126" s="450">
        <f t="shared" si="24"/>
        <v>0</v>
      </c>
      <c r="U126" s="450">
        <f t="shared" si="24"/>
        <v>0</v>
      </c>
      <c r="V126" s="462" t="e">
        <f t="shared" si="25"/>
        <v>#DIV/0!</v>
      </c>
    </row>
    <row r="127" spans="1:22" s="25" customFormat="1" ht="21">
      <c r="A127" s="26"/>
      <c r="B127" s="218" t="s">
        <v>341</v>
      </c>
      <c r="C127" s="472"/>
      <c r="D127" s="526"/>
      <c r="E127" s="472"/>
      <c r="F127" s="472"/>
      <c r="G127" s="219"/>
      <c r="H127" s="220"/>
      <c r="I127" s="221"/>
      <c r="J127" s="474"/>
      <c r="K127" s="218" t="s">
        <v>341</v>
      </c>
      <c r="L127" s="468"/>
      <c r="M127" s="468"/>
      <c r="N127" s="468"/>
      <c r="O127" s="468"/>
      <c r="P127" s="219"/>
      <c r="Q127" s="222"/>
      <c r="R127" s="221"/>
      <c r="S127" s="223"/>
      <c r="T127" s="463"/>
      <c r="U127" s="463"/>
      <c r="V127" s="464"/>
    </row>
    <row r="128" spans="1:22" s="25" customFormat="1" ht="21">
      <c r="A128" s="26">
        <v>1</v>
      </c>
      <c r="B128" s="31" t="s">
        <v>182</v>
      </c>
      <c r="C128" s="469">
        <v>11023057.350458998</v>
      </c>
      <c r="D128" s="525">
        <v>0</v>
      </c>
      <c r="E128" s="469">
        <v>1845703.0969999998</v>
      </c>
      <c r="F128" s="469">
        <v>2275718.9709099997</v>
      </c>
      <c r="G128" s="208">
        <f aca="true" t="shared" si="26" ref="G128:G144">SUM(C128:F128)</f>
        <v>15144479.418368997</v>
      </c>
      <c r="H128" s="217">
        <v>23094</v>
      </c>
      <c r="I128" s="24" t="str">
        <f aca="true" t="shared" si="27" ref="I128:I144">R128</f>
        <v> รายการ </v>
      </c>
      <c r="J128" s="473">
        <f aca="true" t="shared" si="28" ref="J128:J143">G128/H128</f>
        <v>655.7755009253051</v>
      </c>
      <c r="K128" s="31" t="str">
        <f>+'ต.3'!B113</f>
        <v>กิจกรรมด้านการเงินและบัญชี</v>
      </c>
      <c r="L128" s="448">
        <f>+'ต.3'!C113</f>
        <v>10951584.36</v>
      </c>
      <c r="M128" s="466">
        <f>+'ต.3'!D113</f>
        <v>0</v>
      </c>
      <c r="N128" s="448">
        <f>+'ต.3'!E113</f>
        <v>1948653.34</v>
      </c>
      <c r="O128" s="448">
        <f>+'ต.3'!F113</f>
        <v>4840811.53</v>
      </c>
      <c r="P128" s="208">
        <f>SUM(L128:O128)</f>
        <v>17741049.23</v>
      </c>
      <c r="Q128" s="224">
        <f>+'ต.3'!H113</f>
        <v>22550</v>
      </c>
      <c r="R128" s="24" t="str">
        <f>+'ต.3'!I113</f>
        <v> รายการ </v>
      </c>
      <c r="S128" s="208">
        <f aca="true" t="shared" si="29" ref="S128:S143">P128/Q128</f>
        <v>786.7427596452328</v>
      </c>
      <c r="T128" s="450">
        <f aca="true" t="shared" si="30" ref="T128:U144">IF(G128=0,0,(P128-G128)/G128)*100</f>
        <v>17.14532233099792</v>
      </c>
      <c r="U128" s="450">
        <f t="shared" si="30"/>
        <v>-2.3555901965878583</v>
      </c>
      <c r="V128" s="462">
        <f aca="true" t="shared" si="31" ref="V128:V144">IF(J128=0,0,(S128-J128)/J128)*100</f>
        <v>19.97135582758608</v>
      </c>
    </row>
    <row r="129" spans="1:22" s="25" customFormat="1" ht="21">
      <c r="A129" s="26">
        <v>2</v>
      </c>
      <c r="B129" s="31" t="s">
        <v>183</v>
      </c>
      <c r="C129" s="469">
        <v>5754744.974285999</v>
      </c>
      <c r="D129" s="525">
        <v>0</v>
      </c>
      <c r="E129" s="469">
        <v>963575.7380000001</v>
      </c>
      <c r="F129" s="469">
        <v>1188071.6841399998</v>
      </c>
      <c r="G129" s="208">
        <f t="shared" si="26"/>
        <v>7906392.396425999</v>
      </c>
      <c r="H129" s="217">
        <v>825</v>
      </c>
      <c r="I129" s="24" t="str">
        <f t="shared" si="27"/>
        <v> ครั้ง </v>
      </c>
      <c r="J129" s="473">
        <f t="shared" si="28"/>
        <v>9583.505935061818</v>
      </c>
      <c r="K129" s="31" t="str">
        <f>+'ต.3'!B114</f>
        <v>กิจกรรมด้านการพัสดุ (จัดซื้อจัดจ้าง)</v>
      </c>
      <c r="L129" s="448">
        <f>+'ต.3'!C114</f>
        <v>4781567.81</v>
      </c>
      <c r="M129" s="466">
        <f>+'ต.3'!D114</f>
        <v>0</v>
      </c>
      <c r="N129" s="448">
        <f>+'ต.3'!E114</f>
        <v>850800.93</v>
      </c>
      <c r="O129" s="448">
        <f>+'ต.3'!F114</f>
        <v>2113545.2</v>
      </c>
      <c r="P129" s="208">
        <f aca="true" t="shared" si="32" ref="P129:P144">SUM(L129:O129)</f>
        <v>7745913.9399999995</v>
      </c>
      <c r="Q129" s="224">
        <f>+'ต.3'!H114</f>
        <v>674</v>
      </c>
      <c r="R129" s="24" t="str">
        <f>+'ต.3'!I114</f>
        <v> ครั้ง </v>
      </c>
      <c r="S129" s="208">
        <f t="shared" si="29"/>
        <v>11492.453916913946</v>
      </c>
      <c r="T129" s="450">
        <f t="shared" si="30"/>
        <v>-2.029730481104655</v>
      </c>
      <c r="U129" s="450">
        <f t="shared" si="30"/>
        <v>-18.303030303030305</v>
      </c>
      <c r="V129" s="462">
        <f t="shared" si="31"/>
        <v>19.919098446719072</v>
      </c>
    </row>
    <row r="130" spans="1:22" s="25" customFormat="1" ht="21">
      <c r="A130" s="26">
        <v>3</v>
      </c>
      <c r="B130" s="31" t="s">
        <v>184</v>
      </c>
      <c r="C130" s="469">
        <v>3833748.442755</v>
      </c>
      <c r="D130" s="525">
        <v>0</v>
      </c>
      <c r="E130" s="469">
        <v>641923.665</v>
      </c>
      <c r="F130" s="469">
        <v>791480.4199499999</v>
      </c>
      <c r="G130" s="208">
        <f t="shared" si="26"/>
        <v>5267152.527705</v>
      </c>
      <c r="H130" s="217">
        <v>1690</v>
      </c>
      <c r="I130" s="24" t="str">
        <f t="shared" si="27"/>
        <v> คนวัน </v>
      </c>
      <c r="J130" s="473">
        <f t="shared" si="28"/>
        <v>3116.65830041716</v>
      </c>
      <c r="K130" s="31" t="str">
        <f>+'ต.3'!B115</f>
        <v>กิจกรรมด้านการตรวจสอบภายใน</v>
      </c>
      <c r="L130" s="448">
        <f>+'ต.3'!C115</f>
        <v>3034306.49</v>
      </c>
      <c r="M130" s="466">
        <f>+'ต.3'!D115</f>
        <v>0</v>
      </c>
      <c r="N130" s="448">
        <f>+'ต.3'!E115</f>
        <v>539904.67</v>
      </c>
      <c r="O130" s="448">
        <f>+'ต.3'!F115</f>
        <v>1341222</v>
      </c>
      <c r="P130" s="208">
        <f t="shared" si="32"/>
        <v>4915433.16</v>
      </c>
      <c r="Q130" s="224">
        <f>+'ต.3'!H115</f>
        <v>1320</v>
      </c>
      <c r="R130" s="24" t="str">
        <f>+'ต.3'!I115</f>
        <v> คนวัน </v>
      </c>
      <c r="S130" s="208">
        <f t="shared" si="29"/>
        <v>3723.813</v>
      </c>
      <c r="T130" s="450">
        <f t="shared" si="30"/>
        <v>-6.677599819921117</v>
      </c>
      <c r="U130" s="450">
        <f t="shared" si="30"/>
        <v>-21.893491124260358</v>
      </c>
      <c r="V130" s="462">
        <f t="shared" si="31"/>
        <v>19.48095174570705</v>
      </c>
    </row>
    <row r="131" spans="1:22" s="25" customFormat="1" ht="21">
      <c r="A131" s="26">
        <v>4</v>
      </c>
      <c r="B131" s="31" t="s">
        <v>174</v>
      </c>
      <c r="C131" s="469">
        <v>5276556.99648</v>
      </c>
      <c r="D131" s="525">
        <v>0</v>
      </c>
      <c r="E131" s="469">
        <v>883507.84</v>
      </c>
      <c r="F131" s="469">
        <v>1089349.3952</v>
      </c>
      <c r="G131" s="208">
        <f t="shared" si="26"/>
        <v>7249414.23168</v>
      </c>
      <c r="H131" s="217">
        <v>949</v>
      </c>
      <c r="I131" s="24" t="str">
        <f t="shared" si="27"/>
        <v> คน </v>
      </c>
      <c r="J131" s="473">
        <f t="shared" si="28"/>
        <v>7639.0034053530035</v>
      </c>
      <c r="K131" s="31" t="str">
        <f>+'ต.3'!B116</f>
        <v>กิจกรรมด้านบริหารบุคลากร</v>
      </c>
      <c r="L131" s="448">
        <f>+'ต.3'!C116</f>
        <v>5288585.61</v>
      </c>
      <c r="M131" s="466">
        <f>+'ต.3'!D116</f>
        <v>0</v>
      </c>
      <c r="N131" s="448">
        <f>+'ต.3'!E116</f>
        <v>941016.36</v>
      </c>
      <c r="O131" s="448">
        <f>+'ต.3'!F116</f>
        <v>2337656.85</v>
      </c>
      <c r="P131" s="208">
        <f t="shared" si="32"/>
        <v>8567258.82</v>
      </c>
      <c r="Q131" s="224">
        <f>+'ต.3'!H116</f>
        <v>937</v>
      </c>
      <c r="R131" s="24" t="str">
        <f>+'ต.3'!I116</f>
        <v> คน </v>
      </c>
      <c r="S131" s="208">
        <f t="shared" si="29"/>
        <v>9143.285827107791</v>
      </c>
      <c r="T131" s="450">
        <f t="shared" si="30"/>
        <v>18.17863548976148</v>
      </c>
      <c r="U131" s="450">
        <f t="shared" si="30"/>
        <v>-1.2644889357218125</v>
      </c>
      <c r="V131" s="462">
        <f t="shared" si="31"/>
        <v>19.692129220686923</v>
      </c>
    </row>
    <row r="132" spans="1:22" s="25" customFormat="1" ht="21">
      <c r="A132" s="26">
        <v>5</v>
      </c>
      <c r="B132" s="31" t="s">
        <v>175</v>
      </c>
      <c r="C132" s="469">
        <v>3833748.442755</v>
      </c>
      <c r="D132" s="525">
        <v>0</v>
      </c>
      <c r="E132" s="469">
        <v>641923.665</v>
      </c>
      <c r="F132" s="469">
        <v>791480.4199499999</v>
      </c>
      <c r="G132" s="208">
        <f t="shared" si="26"/>
        <v>5267152.527705</v>
      </c>
      <c r="H132" s="217">
        <v>13671</v>
      </c>
      <c r="I132" s="24" t="str">
        <f t="shared" si="27"/>
        <v> ชั่วโมง คน </v>
      </c>
      <c r="J132" s="473">
        <f t="shared" si="28"/>
        <v>385.279242755102</v>
      </c>
      <c r="K132" s="31" t="str">
        <f>+'ต.3'!B117</f>
        <v>กิจกรรมด้านพัฒนาทรัพยากรบุคคล</v>
      </c>
      <c r="L132" s="448">
        <f>+'ต.3'!C117</f>
        <v>3650528.12</v>
      </c>
      <c r="M132" s="466">
        <f>+'ต.3'!D117</f>
        <v>0</v>
      </c>
      <c r="N132" s="448">
        <f>+'ต.3'!E117</f>
        <v>649551.12</v>
      </c>
      <c r="O132" s="448">
        <f>+'ต.3'!F117</f>
        <v>1613603.84</v>
      </c>
      <c r="P132" s="208">
        <f t="shared" si="32"/>
        <v>5913683.08</v>
      </c>
      <c r="Q132" s="224">
        <f>+'ต.3'!H117</f>
        <v>4020</v>
      </c>
      <c r="R132" s="24" t="str">
        <f>+'ต.3'!I117</f>
        <v> ชั่วโมง คน </v>
      </c>
      <c r="S132" s="208">
        <f t="shared" si="29"/>
        <v>1471.0654427860698</v>
      </c>
      <c r="T132" s="450">
        <f t="shared" si="30"/>
        <v>12.274764189840278</v>
      </c>
      <c r="U132" s="450">
        <f t="shared" si="30"/>
        <v>-70.5946894886987</v>
      </c>
      <c r="V132" s="462">
        <f t="shared" si="31"/>
        <v>281.81798538291207</v>
      </c>
    </row>
    <row r="133" spans="1:22" s="25" customFormat="1" ht="21">
      <c r="A133" s="26">
        <v>6</v>
      </c>
      <c r="B133" s="31" t="s">
        <v>176</v>
      </c>
      <c r="C133" s="469">
        <v>9580248.796733998</v>
      </c>
      <c r="D133" s="525">
        <v>0</v>
      </c>
      <c r="E133" s="469">
        <v>1604118.9219999998</v>
      </c>
      <c r="F133" s="469">
        <v>1977849.9956599995</v>
      </c>
      <c r="G133" s="208">
        <f t="shared" si="26"/>
        <v>13162217.714393998</v>
      </c>
      <c r="H133" s="217">
        <v>13704</v>
      </c>
      <c r="I133" s="24" t="str">
        <f t="shared" si="27"/>
        <v> เรื่อง </v>
      </c>
      <c r="J133" s="473">
        <f t="shared" si="28"/>
        <v>960.4653907176005</v>
      </c>
      <c r="K133" s="31" t="str">
        <f>+'ต.3'!B118</f>
        <v>กิจกรรมด้านงานช่วยอำนวยการ</v>
      </c>
      <c r="L133" s="448">
        <f>+'ต.3'!C118</f>
        <v>11567805.98</v>
      </c>
      <c r="M133" s="466">
        <f>+'ต.3'!D118</f>
        <v>0</v>
      </c>
      <c r="N133" s="448">
        <f>+'ต.3'!E118</f>
        <v>2058299.8</v>
      </c>
      <c r="O133" s="448">
        <f>+'ต.3'!F118</f>
        <v>5113193.37</v>
      </c>
      <c r="P133" s="208">
        <f t="shared" si="32"/>
        <v>18739299.150000002</v>
      </c>
      <c r="Q133" s="224">
        <f>+'ต.3'!H118</f>
        <v>19515</v>
      </c>
      <c r="R133" s="24" t="str">
        <f>+'ต.3'!I118</f>
        <v> เรื่อง </v>
      </c>
      <c r="S133" s="208">
        <f t="shared" si="29"/>
        <v>960.251045349731</v>
      </c>
      <c r="T133" s="450">
        <f t="shared" si="30"/>
        <v>42.37189778062245</v>
      </c>
      <c r="U133" s="450">
        <f t="shared" si="30"/>
        <v>42.403677758318736</v>
      </c>
      <c r="V133" s="462">
        <f t="shared" si="31"/>
        <v>-0.02231682369203285</v>
      </c>
    </row>
    <row r="134" spans="1:22" s="25" customFormat="1" ht="21">
      <c r="A134" s="26">
        <v>7</v>
      </c>
      <c r="B134" s="31" t="s">
        <v>185</v>
      </c>
      <c r="C134" s="469">
        <v>2399184.509337</v>
      </c>
      <c r="D134" s="525">
        <v>0</v>
      </c>
      <c r="E134" s="469">
        <v>401719.971</v>
      </c>
      <c r="F134" s="469">
        <v>495313.55312999996</v>
      </c>
      <c r="G134" s="208">
        <f t="shared" si="26"/>
        <v>3296218.033467</v>
      </c>
      <c r="H134" s="217">
        <v>1</v>
      </c>
      <c r="I134" s="24" t="str">
        <f t="shared" si="27"/>
        <v> ด้าน </v>
      </c>
      <c r="J134" s="473">
        <f t="shared" si="28"/>
        <v>3296218.033467</v>
      </c>
      <c r="K134" s="31" t="str">
        <f>+'ต.3'!B119</f>
        <v>กิจกรรมด้านพัฒนาระบบบริหารราชการ</v>
      </c>
      <c r="L134" s="448">
        <f>+'ต.3'!C119</f>
        <v>3408719.63</v>
      </c>
      <c r="M134" s="466">
        <f>+'ต.3'!D119</f>
        <v>0</v>
      </c>
      <c r="N134" s="448">
        <f>+'ต.3'!E119</f>
        <v>606525.29</v>
      </c>
      <c r="O134" s="448">
        <f>+'ต.3'!F119</f>
        <v>1506719.83</v>
      </c>
      <c r="P134" s="208">
        <f t="shared" si="32"/>
        <v>5521964.75</v>
      </c>
      <c r="Q134" s="224">
        <f>+'ต.3'!H119</f>
        <v>2</v>
      </c>
      <c r="R134" s="24" t="str">
        <f>+'ต.3'!I119</f>
        <v> ด้าน </v>
      </c>
      <c r="S134" s="208">
        <f t="shared" si="29"/>
        <v>2760982.375</v>
      </c>
      <c r="T134" s="450">
        <f t="shared" si="30"/>
        <v>67.52425640338889</v>
      </c>
      <c r="U134" s="450">
        <f t="shared" si="30"/>
        <v>100</v>
      </c>
      <c r="V134" s="462">
        <f t="shared" si="31"/>
        <v>-16.23787179830555</v>
      </c>
    </row>
    <row r="135" spans="1:22" s="25" customFormat="1" ht="21">
      <c r="A135" s="26">
        <v>8</v>
      </c>
      <c r="B135" s="31" t="s">
        <v>186</v>
      </c>
      <c r="C135" s="469">
        <v>3355560.4649489997</v>
      </c>
      <c r="D135" s="525">
        <v>0</v>
      </c>
      <c r="E135" s="469">
        <v>561855.767</v>
      </c>
      <c r="F135" s="469">
        <v>692758.13101</v>
      </c>
      <c r="G135" s="208">
        <f t="shared" si="26"/>
        <v>4610174.362958999</v>
      </c>
      <c r="H135" s="217">
        <v>61958</v>
      </c>
      <c r="I135" s="24" t="str">
        <f t="shared" si="27"/>
        <v> เรื่อง </v>
      </c>
      <c r="J135" s="473">
        <f t="shared" si="28"/>
        <v>74.40805647307853</v>
      </c>
      <c r="K135" s="31" t="str">
        <f>+'ต.3'!B120</f>
        <v>กิจกรรมด้านงานสารบรรณ</v>
      </c>
      <c r="L135" s="448">
        <f>+'ต.3'!C120</f>
        <v>3650528.12</v>
      </c>
      <c r="M135" s="466">
        <f>+'ต.3'!D120</f>
        <v>0</v>
      </c>
      <c r="N135" s="448">
        <f>+'ต.3'!E120</f>
        <v>649551.12</v>
      </c>
      <c r="O135" s="448">
        <f>+'ต.3'!F120</f>
        <v>1613603.84</v>
      </c>
      <c r="P135" s="208">
        <f t="shared" si="32"/>
        <v>5913683.08</v>
      </c>
      <c r="Q135" s="224">
        <f>+'ต.3'!H120</f>
        <v>80482</v>
      </c>
      <c r="R135" s="24" t="str">
        <f>+'ต.3'!I120</f>
        <v> เรื่อง </v>
      </c>
      <c r="S135" s="208">
        <f t="shared" si="29"/>
        <v>73.47833155239681</v>
      </c>
      <c r="T135" s="450">
        <f t="shared" si="30"/>
        <v>28.27460773532121</v>
      </c>
      <c r="U135" s="450">
        <f t="shared" si="30"/>
        <v>29.897672616934052</v>
      </c>
      <c r="V135" s="462">
        <f t="shared" si="31"/>
        <v>-1.2494949670108688</v>
      </c>
    </row>
    <row r="136" spans="1:22" s="25" customFormat="1" ht="21">
      <c r="A136" s="26">
        <v>9</v>
      </c>
      <c r="B136" s="31" t="s">
        <v>177</v>
      </c>
      <c r="C136" s="469">
        <v>5276556.99648</v>
      </c>
      <c r="D136" s="525">
        <v>0</v>
      </c>
      <c r="E136" s="469">
        <v>883507.84</v>
      </c>
      <c r="F136" s="469">
        <v>1089349.3952</v>
      </c>
      <c r="G136" s="208">
        <f t="shared" si="26"/>
        <v>7249414.23168</v>
      </c>
      <c r="H136" s="217">
        <v>120861</v>
      </c>
      <c r="I136" s="24" t="str">
        <f t="shared" si="27"/>
        <v> กิโลเมตร </v>
      </c>
      <c r="J136" s="473">
        <f t="shared" si="28"/>
        <v>59.98141858564798</v>
      </c>
      <c r="K136" s="31" t="str">
        <f>+'ต.3'!B121</f>
        <v>กิจกรรมด้านยานพาหนะ</v>
      </c>
      <c r="L136" s="448">
        <f>+'ต.3'!C121</f>
        <v>4820569.18</v>
      </c>
      <c r="M136" s="466">
        <f>+'ต.3'!D121</f>
        <v>0</v>
      </c>
      <c r="N136" s="448">
        <f>+'ต.3'!E121</f>
        <v>857740.58</v>
      </c>
      <c r="O136" s="448">
        <f>+'ต.3'!F121</f>
        <v>2130784.56</v>
      </c>
      <c r="P136" s="208">
        <f t="shared" si="32"/>
        <v>7809094.32</v>
      </c>
      <c r="Q136" s="224">
        <f>+'ต.3'!H121</f>
        <v>61190</v>
      </c>
      <c r="R136" s="24" t="str">
        <f>+'ต.3'!I121</f>
        <v> กิโลเมตร </v>
      </c>
      <c r="S136" s="208">
        <f t="shared" si="29"/>
        <v>127.62043340415102</v>
      </c>
      <c r="T136" s="450">
        <f t="shared" si="30"/>
        <v>7.720349126612098</v>
      </c>
      <c r="U136" s="450">
        <f t="shared" si="30"/>
        <v>-49.37159215958829</v>
      </c>
      <c r="V136" s="462">
        <f t="shared" si="31"/>
        <v>112.76661408386116</v>
      </c>
    </row>
    <row r="137" spans="1:22" s="25" customFormat="1" ht="21">
      <c r="A137" s="26">
        <v>10</v>
      </c>
      <c r="B137" s="31" t="s">
        <v>187</v>
      </c>
      <c r="C137" s="469">
        <v>2877372.4871429997</v>
      </c>
      <c r="D137" s="525">
        <v>0</v>
      </c>
      <c r="E137" s="469">
        <v>481787.86900000006</v>
      </c>
      <c r="F137" s="469">
        <v>594035.8420699999</v>
      </c>
      <c r="G137" s="208">
        <f t="shared" si="26"/>
        <v>3953196.1982129994</v>
      </c>
      <c r="H137" s="217">
        <v>1</v>
      </c>
      <c r="I137" s="24" t="str">
        <f t="shared" si="27"/>
        <v> ด้าน </v>
      </c>
      <c r="J137" s="473">
        <f t="shared" si="28"/>
        <v>3953196.1982129994</v>
      </c>
      <c r="K137" s="31" t="str">
        <f>+'ต.3'!B122</f>
        <v>กิจกรรมด้านแผนงานและติดตามประเมินผล</v>
      </c>
      <c r="L137" s="448">
        <f>+'ต.3'!C122</f>
        <v>2394684.04</v>
      </c>
      <c r="M137" s="466">
        <f>+'ต.3'!D122</f>
        <v>0</v>
      </c>
      <c r="N137" s="448">
        <f>+'ต.3'!E122</f>
        <v>426094.43</v>
      </c>
      <c r="O137" s="448">
        <f>+'ต.3'!F122</f>
        <v>1058496.54</v>
      </c>
      <c r="P137" s="208">
        <f t="shared" si="32"/>
        <v>3879275.0100000002</v>
      </c>
      <c r="Q137" s="224">
        <f>+'ต.3'!H122</f>
        <v>1</v>
      </c>
      <c r="R137" s="24" t="str">
        <f>+'ต.3'!I122</f>
        <v> ด้าน </v>
      </c>
      <c r="S137" s="208">
        <f t="shared" si="29"/>
        <v>3879275.0100000002</v>
      </c>
      <c r="T137" s="450">
        <f t="shared" si="30"/>
        <v>-1.8699094228213222</v>
      </c>
      <c r="U137" s="450">
        <f t="shared" si="30"/>
        <v>0</v>
      </c>
      <c r="V137" s="462">
        <f t="shared" si="31"/>
        <v>-1.8699094228213222</v>
      </c>
    </row>
    <row r="138" spans="1:22" s="25" customFormat="1" ht="21">
      <c r="A138" s="26">
        <v>11</v>
      </c>
      <c r="B138" s="31" t="s">
        <v>188</v>
      </c>
      <c r="C138" s="469">
        <v>13422241.859795999</v>
      </c>
      <c r="D138" s="525">
        <v>0</v>
      </c>
      <c r="E138" s="469">
        <v>2247423.068</v>
      </c>
      <c r="F138" s="469">
        <v>2771032.52404</v>
      </c>
      <c r="G138" s="208">
        <f t="shared" si="26"/>
        <v>18440697.451835997</v>
      </c>
      <c r="H138" s="217">
        <v>64213</v>
      </c>
      <c r="I138" s="24" t="str">
        <f t="shared" si="27"/>
        <v> เรื่อง </v>
      </c>
      <c r="J138" s="473">
        <f t="shared" si="28"/>
        <v>287.1801263270054</v>
      </c>
      <c r="K138" s="31" t="str">
        <f>+'ต.3'!B123</f>
        <v>กิจกรรมด้านการประชาสัมพันธ์</v>
      </c>
      <c r="L138" s="448">
        <f>+'ต.3'!C123</f>
        <v>11833015.29</v>
      </c>
      <c r="M138" s="466">
        <f>+'ต.3'!D123</f>
        <v>0</v>
      </c>
      <c r="N138" s="448">
        <f>+'ต.3'!E123</f>
        <v>2105489.41</v>
      </c>
      <c r="O138" s="448">
        <f>+'ต.3'!F123</f>
        <v>5230421</v>
      </c>
      <c r="P138" s="208">
        <f t="shared" si="32"/>
        <v>19168925.7</v>
      </c>
      <c r="Q138" s="224">
        <f>+'ต.3'!H123</f>
        <v>55742</v>
      </c>
      <c r="R138" s="24" t="str">
        <f>+'ต.3'!I123</f>
        <v> เรื่อง </v>
      </c>
      <c r="S138" s="208">
        <f t="shared" si="29"/>
        <v>343.8865792400703</v>
      </c>
      <c r="T138" s="450">
        <f t="shared" si="30"/>
        <v>3.9490276876241346</v>
      </c>
      <c r="U138" s="450">
        <f t="shared" si="30"/>
        <v>-13.19203276595082</v>
      </c>
      <c r="V138" s="462">
        <f t="shared" si="31"/>
        <v>19.745953049862024</v>
      </c>
    </row>
    <row r="139" spans="1:22" s="25" customFormat="1" ht="21">
      <c r="A139" s="26">
        <v>12</v>
      </c>
      <c r="B139" s="31" t="s">
        <v>178</v>
      </c>
      <c r="C139" s="469">
        <v>1912751.9112239995</v>
      </c>
      <c r="D139" s="525">
        <v>0</v>
      </c>
      <c r="E139" s="469">
        <v>320271.592</v>
      </c>
      <c r="F139" s="469">
        <v>394889.1557599999</v>
      </c>
      <c r="G139" s="208">
        <f t="shared" si="26"/>
        <v>2627912.6589839994</v>
      </c>
      <c r="H139" s="217">
        <v>618461100</v>
      </c>
      <c r="I139" s="24" t="str">
        <f t="shared" si="27"/>
        <v> บาท </v>
      </c>
      <c r="J139" s="473">
        <f t="shared" si="28"/>
        <v>0.004249115520740107</v>
      </c>
      <c r="K139" s="31" t="str">
        <f>+'ต.3'!B124</f>
        <v>กิจกรรมด้านงบประมาณ</v>
      </c>
      <c r="L139" s="448">
        <f>+'ต.3'!C124</f>
        <v>1318246.27</v>
      </c>
      <c r="M139" s="466">
        <f>+'ต.3'!D124</f>
        <v>0</v>
      </c>
      <c r="N139" s="448">
        <f>+'ต.3'!E124</f>
        <v>234560.13</v>
      </c>
      <c r="O139" s="448">
        <f>+'ต.3'!F124</f>
        <v>582690.28</v>
      </c>
      <c r="P139" s="208">
        <f t="shared" si="32"/>
        <v>2135496.6799999997</v>
      </c>
      <c r="Q139" s="224">
        <f>+'ต.3'!H124</f>
        <v>625156968.85</v>
      </c>
      <c r="R139" s="24" t="str">
        <f>+'ต.3'!I124</f>
        <v> บาท </v>
      </c>
      <c r="S139" s="208">
        <f t="shared" si="29"/>
        <v>0.003415936774932425</v>
      </c>
      <c r="T139" s="450">
        <f t="shared" si="30"/>
        <v>-18.737912666183394</v>
      </c>
      <c r="U139" s="450">
        <f t="shared" si="30"/>
        <v>1.0826661288802195</v>
      </c>
      <c r="V139" s="462">
        <f t="shared" si="31"/>
        <v>-19.608286518474305</v>
      </c>
    </row>
    <row r="140" spans="1:22" s="25" customFormat="1" ht="21">
      <c r="A140" s="26">
        <v>13</v>
      </c>
      <c r="B140" s="31" t="s">
        <v>189</v>
      </c>
      <c r="C140" s="469">
        <v>10544869.372652998</v>
      </c>
      <c r="D140" s="525">
        <v>0</v>
      </c>
      <c r="E140" s="469">
        <v>1765635.1989999998</v>
      </c>
      <c r="F140" s="469">
        <v>2176996.6819699993</v>
      </c>
      <c r="G140" s="208">
        <f t="shared" si="26"/>
        <v>14487501.253622998</v>
      </c>
      <c r="H140" s="217">
        <v>16</v>
      </c>
      <c r="I140" s="24" t="str">
        <f t="shared" si="27"/>
        <v> ครั้ง </v>
      </c>
      <c r="J140" s="473">
        <f t="shared" si="28"/>
        <v>905468.8283514373</v>
      </c>
      <c r="K140" s="31" t="str">
        <f>+'ต.3'!B125</f>
        <v>กิจกรรมด้านอาคารและสถานที่</v>
      </c>
      <c r="L140" s="448">
        <f>+'ต.3'!C125</f>
        <v>8166886.63</v>
      </c>
      <c r="M140" s="466">
        <f>+'ต.3'!D125</f>
        <v>0</v>
      </c>
      <c r="N140" s="448">
        <f>+'ต.3'!E125</f>
        <v>1453162.43</v>
      </c>
      <c r="O140" s="448">
        <f>+'ต.3'!F125</f>
        <v>3609921.42</v>
      </c>
      <c r="P140" s="208">
        <f t="shared" si="32"/>
        <v>13229970.48</v>
      </c>
      <c r="Q140" s="224">
        <f>+'ต.3'!H125</f>
        <v>15</v>
      </c>
      <c r="R140" s="24" t="str">
        <f>+'ต.3'!I125</f>
        <v> ครั้ง </v>
      </c>
      <c r="S140" s="208">
        <f t="shared" si="29"/>
        <v>881998.032</v>
      </c>
      <c r="T140" s="450">
        <f t="shared" si="30"/>
        <v>-8.68010812636525</v>
      </c>
      <c r="U140" s="450">
        <f t="shared" si="30"/>
        <v>-6.25</v>
      </c>
      <c r="V140" s="462">
        <f t="shared" si="31"/>
        <v>-2.592115334789601</v>
      </c>
    </row>
    <row r="141" spans="1:22" s="25" customFormat="1" ht="21">
      <c r="A141" s="26">
        <v>14</v>
      </c>
      <c r="B141" s="31" t="s">
        <v>179</v>
      </c>
      <c r="C141" s="469">
        <v>3355560.4649489997</v>
      </c>
      <c r="D141" s="525">
        <v>0</v>
      </c>
      <c r="E141" s="469">
        <v>561855.767</v>
      </c>
      <c r="F141" s="469">
        <v>692758.13101</v>
      </c>
      <c r="G141" s="208">
        <f t="shared" si="26"/>
        <v>4610174.362958999</v>
      </c>
      <c r="H141" s="217">
        <v>4</v>
      </c>
      <c r="I141" s="24" t="str">
        <f t="shared" si="27"/>
        <v> เรื่อง </v>
      </c>
      <c r="J141" s="473">
        <f t="shared" si="28"/>
        <v>1152543.5907397498</v>
      </c>
      <c r="K141" s="31" t="str">
        <f>+'ต.3'!B126</f>
        <v>กิจกรรมด้านวินัยและความรับผิดทางละเมิด</v>
      </c>
      <c r="L141" s="448">
        <f>+'ต.3'!C126</f>
        <v>3135710.05</v>
      </c>
      <c r="M141" s="466">
        <f>+'ต.3'!D126</f>
        <v>0</v>
      </c>
      <c r="N141" s="448">
        <f>+'ต.3'!E126</f>
        <v>557947.75</v>
      </c>
      <c r="O141" s="448">
        <f>+'ต.3'!F126</f>
        <v>1386044.33</v>
      </c>
      <c r="P141" s="208">
        <f t="shared" si="32"/>
        <v>5079702.13</v>
      </c>
      <c r="Q141" s="224">
        <f>+'ต.3'!H126</f>
        <v>2</v>
      </c>
      <c r="R141" s="24" t="str">
        <f>+'ต.3'!I126</f>
        <v> เรื่อง </v>
      </c>
      <c r="S141" s="208">
        <f t="shared" si="29"/>
        <v>2539851.065</v>
      </c>
      <c r="T141" s="450">
        <f t="shared" si="30"/>
        <v>10.184598890954708</v>
      </c>
      <c r="U141" s="450">
        <f t="shared" si="30"/>
        <v>-50</v>
      </c>
      <c r="V141" s="462">
        <f t="shared" si="31"/>
        <v>120.36919778190942</v>
      </c>
    </row>
    <row r="142" spans="1:22" s="25" customFormat="1" ht="21">
      <c r="A142" s="26">
        <v>15</v>
      </c>
      <c r="B142" s="31" t="s">
        <v>180</v>
      </c>
      <c r="C142" s="469">
        <v>1463023.3662720001</v>
      </c>
      <c r="D142" s="525">
        <v>0</v>
      </c>
      <c r="E142" s="469">
        <v>136685.31501599998</v>
      </c>
      <c r="F142" s="469">
        <v>67448.993688</v>
      </c>
      <c r="G142" s="208">
        <f t="shared" si="26"/>
        <v>1667157.674976</v>
      </c>
      <c r="H142" s="217">
        <v>12</v>
      </c>
      <c r="I142" s="24" t="str">
        <f t="shared" si="27"/>
        <v> เรื่อง </v>
      </c>
      <c r="J142" s="473">
        <f t="shared" si="28"/>
        <v>138929.806248</v>
      </c>
      <c r="K142" s="31" t="str">
        <f>+'ต.3'!B127</f>
        <v>กิจกรรมด้านการวิเทศสัมพันธ์</v>
      </c>
      <c r="L142" s="448">
        <f>+'ต.3'!C127</f>
        <v>704324.33</v>
      </c>
      <c r="M142" s="466">
        <f>+'ต.3'!D127</f>
        <v>0</v>
      </c>
      <c r="N142" s="448">
        <f>+'ต.3'!E127</f>
        <v>61827.25</v>
      </c>
      <c r="O142" s="448">
        <f>+'ต.3'!F127</f>
        <v>53772.91</v>
      </c>
      <c r="P142" s="208">
        <f t="shared" si="32"/>
        <v>819924.49</v>
      </c>
      <c r="Q142" s="224">
        <f>+'ต.3'!H127</f>
        <v>5</v>
      </c>
      <c r="R142" s="24" t="str">
        <f>+'ต.3'!I127</f>
        <v> เรื่อง </v>
      </c>
      <c r="S142" s="208">
        <f t="shared" si="29"/>
        <v>163984.898</v>
      </c>
      <c r="T142" s="450">
        <f t="shared" si="30"/>
        <v>-50.81901956203373</v>
      </c>
      <c r="U142" s="450">
        <f t="shared" si="30"/>
        <v>-58.333333333333336</v>
      </c>
      <c r="V142" s="462">
        <f t="shared" si="31"/>
        <v>18.034353051119055</v>
      </c>
    </row>
    <row r="143" spans="1:22" s="25" customFormat="1" ht="21">
      <c r="A143" s="26">
        <v>16</v>
      </c>
      <c r="B143" s="31" t="s">
        <v>190</v>
      </c>
      <c r="C143" s="469">
        <v>6357702.917610001</v>
      </c>
      <c r="D143" s="525">
        <v>0</v>
      </c>
      <c r="E143" s="469">
        <v>304526.035758</v>
      </c>
      <c r="F143" s="469">
        <v>2370713.1197009995</v>
      </c>
      <c r="G143" s="208">
        <f t="shared" si="26"/>
        <v>9032942.073069</v>
      </c>
      <c r="H143" s="217">
        <f>1694</f>
        <v>1694</v>
      </c>
      <c r="I143" s="24" t="str">
        <f t="shared" si="27"/>
        <v> เครื่อง </v>
      </c>
      <c r="J143" s="473">
        <f t="shared" si="28"/>
        <v>5332.315273358324</v>
      </c>
      <c r="K143" s="31" t="str">
        <f>+'ต.3'!B128</f>
        <v>กิจกรรมด้านเทคโนโลยีสารสนเทศในหน่วยงาน</v>
      </c>
      <c r="L143" s="448">
        <f>+'ต.3'!C128</f>
        <v>4986977.04</v>
      </c>
      <c r="M143" s="466">
        <f>+'ต.3'!D128</f>
        <v>0</v>
      </c>
      <c r="N143" s="448">
        <f>+'ต.3'!E128</f>
        <v>240328.12</v>
      </c>
      <c r="O143" s="448">
        <f>+'ต.3'!F128</f>
        <v>1352418.16</v>
      </c>
      <c r="P143" s="208">
        <f t="shared" si="32"/>
        <v>6579723.32</v>
      </c>
      <c r="Q143" s="224">
        <f>+'ต.3'!H128</f>
        <v>2181</v>
      </c>
      <c r="R143" s="24" t="str">
        <f>+'ต.3'!I128</f>
        <v> เครื่อง </v>
      </c>
      <c r="S143" s="208">
        <f t="shared" si="29"/>
        <v>3016.8378358551126</v>
      </c>
      <c r="T143" s="450">
        <f t="shared" si="30"/>
        <v>-27.158579488548668</v>
      </c>
      <c r="U143" s="450">
        <f t="shared" si="30"/>
        <v>28.748524203069657</v>
      </c>
      <c r="V143" s="462">
        <f t="shared" si="31"/>
        <v>-43.42349090032161</v>
      </c>
    </row>
    <row r="144" spans="1:22" s="25" customFormat="1" ht="21">
      <c r="A144" s="26">
        <v>17</v>
      </c>
      <c r="B144" s="31" t="s">
        <v>181</v>
      </c>
      <c r="C144" s="469">
        <v>4701373.0335</v>
      </c>
      <c r="D144" s="525">
        <v>0</v>
      </c>
      <c r="E144" s="469">
        <v>225189.9013</v>
      </c>
      <c r="F144" s="469">
        <v>1753087.0623499998</v>
      </c>
      <c r="G144" s="208">
        <f t="shared" si="26"/>
        <v>6679649.99715</v>
      </c>
      <c r="H144" s="217">
        <v>1</v>
      </c>
      <c r="I144" s="24" t="str">
        <f t="shared" si="27"/>
        <v> ระบบ </v>
      </c>
      <c r="J144" s="473">
        <f>G144/H144</f>
        <v>6679649.99715</v>
      </c>
      <c r="K144" s="31" t="str">
        <f>+'ต.3'!B129</f>
        <v>กิจกรรมด้านเครือข่ายอินเตอร์เน็ตและเว็บไซต์</v>
      </c>
      <c r="L144" s="448">
        <f>+'ต.3'!C129</f>
        <v>4630764.4</v>
      </c>
      <c r="M144" s="466">
        <f>+'ต.3'!D129</f>
        <v>0</v>
      </c>
      <c r="N144" s="448">
        <f>+'ต.3'!E129</f>
        <v>223161.83</v>
      </c>
      <c r="O144" s="448">
        <f>+'ต.3'!F129</f>
        <v>1255816.86</v>
      </c>
      <c r="P144" s="208">
        <f t="shared" si="32"/>
        <v>6109743.090000001</v>
      </c>
      <c r="Q144" s="224">
        <f>+'ต.3'!H129</f>
        <v>1</v>
      </c>
      <c r="R144" s="24" t="str">
        <f>+'ต.3'!I129</f>
        <v> ระบบ </v>
      </c>
      <c r="S144" s="208">
        <f>P144/Q144</f>
        <v>6109743.090000001</v>
      </c>
      <c r="T144" s="450">
        <f t="shared" si="30"/>
        <v>-8.531987565114356</v>
      </c>
      <c r="U144" s="450">
        <f t="shared" si="30"/>
        <v>0</v>
      </c>
      <c r="V144" s="462">
        <f t="shared" si="31"/>
        <v>-8.531987565114356</v>
      </c>
    </row>
    <row r="146" spans="1:19" ht="21">
      <c r="A146" s="25"/>
      <c r="I146" s="33"/>
      <c r="J146" s="475"/>
      <c r="R146" s="225"/>
      <c r="S146" s="25"/>
    </row>
    <row r="147" spans="1:19" ht="21">
      <c r="A147" s="25"/>
      <c r="I147" s="33"/>
      <c r="J147" s="475"/>
      <c r="R147" s="225"/>
      <c r="S147" s="25"/>
    </row>
    <row r="148" spans="1:19" ht="21">
      <c r="A148" s="25"/>
      <c r="I148" s="33"/>
      <c r="J148" s="475"/>
      <c r="R148" s="225"/>
      <c r="S148" s="25"/>
    </row>
    <row r="149" spans="1:19" ht="21">
      <c r="A149" s="25"/>
      <c r="I149" s="33"/>
      <c r="J149" s="475"/>
      <c r="R149" s="225"/>
      <c r="S149" s="25"/>
    </row>
    <row r="150" spans="1:19" ht="21">
      <c r="A150" s="25"/>
      <c r="I150" s="33"/>
      <c r="J150" s="475"/>
      <c r="R150" s="225"/>
      <c r="S150" s="25"/>
    </row>
    <row r="151" spans="1:19" ht="21">
      <c r="A151" s="25"/>
      <c r="I151" s="33"/>
      <c r="J151" s="475"/>
      <c r="R151" s="225"/>
      <c r="S151" s="25"/>
    </row>
    <row r="152" spans="1:19" ht="21">
      <c r="A152" s="25"/>
      <c r="I152" s="33"/>
      <c r="J152" s="475"/>
      <c r="R152" s="225"/>
      <c r="S152" s="25"/>
    </row>
    <row r="153" spans="1:19" ht="21">
      <c r="A153" s="25"/>
      <c r="I153" s="33"/>
      <c r="J153" s="475"/>
      <c r="R153" s="225"/>
      <c r="S153" s="25"/>
    </row>
    <row r="154" spans="1:19" ht="21">
      <c r="A154" s="25"/>
      <c r="I154" s="33"/>
      <c r="J154" s="475"/>
      <c r="R154" s="225"/>
      <c r="S154" s="25"/>
    </row>
    <row r="155" spans="1:19" ht="21">
      <c r="A155" s="25"/>
      <c r="I155" s="33"/>
      <c r="J155" s="475"/>
      <c r="R155" s="225"/>
      <c r="S155" s="25"/>
    </row>
    <row r="156" spans="1:19" ht="21">
      <c r="A156" s="25"/>
      <c r="I156" s="33"/>
      <c r="J156" s="475"/>
      <c r="R156" s="225"/>
      <c r="S156" s="25"/>
    </row>
    <row r="157" spans="1:19" ht="21">
      <c r="A157" s="25"/>
      <c r="I157" s="33"/>
      <c r="J157" s="475"/>
      <c r="R157" s="225"/>
      <c r="S157" s="25"/>
    </row>
    <row r="158" spans="1:19" ht="21">
      <c r="A158" s="25"/>
      <c r="I158" s="33"/>
      <c r="J158" s="475"/>
      <c r="R158" s="225"/>
      <c r="S158" s="25"/>
    </row>
    <row r="159" spans="1:19" ht="21">
      <c r="A159" s="25"/>
      <c r="I159" s="33"/>
      <c r="J159" s="475"/>
      <c r="R159" s="225"/>
      <c r="S159" s="25"/>
    </row>
    <row r="160" spans="1:19" ht="21">
      <c r="A160" s="25"/>
      <c r="I160" s="33"/>
      <c r="J160" s="475"/>
      <c r="R160" s="225"/>
      <c r="S160" s="25"/>
    </row>
    <row r="161" spans="1:19" ht="21">
      <c r="A161" s="25"/>
      <c r="I161" s="33"/>
      <c r="J161" s="475"/>
      <c r="R161" s="225"/>
      <c r="S161" s="25"/>
    </row>
    <row r="162" spans="1:19" ht="21">
      <c r="A162" s="25"/>
      <c r="I162" s="33"/>
      <c r="J162" s="475"/>
      <c r="R162" s="225"/>
      <c r="S162" s="25"/>
    </row>
    <row r="163" spans="1:19" ht="21">
      <c r="A163" s="25"/>
      <c r="I163" s="33"/>
      <c r="J163" s="475"/>
      <c r="R163" s="225"/>
      <c r="S163" s="25"/>
    </row>
    <row r="164" spans="1:19" ht="21">
      <c r="A164" s="25"/>
      <c r="I164" s="33"/>
      <c r="J164" s="475"/>
      <c r="R164" s="225"/>
      <c r="S164" s="25"/>
    </row>
    <row r="165" spans="1:19" ht="21">
      <c r="A165" s="25"/>
      <c r="I165" s="33"/>
      <c r="J165" s="475"/>
      <c r="R165" s="225"/>
      <c r="S165" s="25"/>
    </row>
    <row r="166" spans="1:19" ht="21">
      <c r="A166" s="25"/>
      <c r="I166" s="33"/>
      <c r="J166" s="475"/>
      <c r="R166" s="225"/>
      <c r="S166" s="25"/>
    </row>
    <row r="167" spans="1:19" ht="21">
      <c r="A167" s="25"/>
      <c r="I167" s="33"/>
      <c r="J167" s="475"/>
      <c r="R167" s="225"/>
      <c r="S167" s="25"/>
    </row>
    <row r="168" spans="1:19" ht="21">
      <c r="A168" s="25"/>
      <c r="I168" s="33"/>
      <c r="J168" s="475"/>
      <c r="R168" s="225"/>
      <c r="S168" s="25"/>
    </row>
    <row r="169" spans="1:19" ht="21">
      <c r="A169" s="25"/>
      <c r="I169" s="33"/>
      <c r="J169" s="475"/>
      <c r="R169" s="225"/>
      <c r="S169" s="25"/>
    </row>
    <row r="170" spans="1:19" ht="21">
      <c r="A170" s="25"/>
      <c r="I170" s="33"/>
      <c r="J170" s="475"/>
      <c r="R170" s="225"/>
      <c r="S170" s="25"/>
    </row>
    <row r="171" spans="1:19" ht="21">
      <c r="A171" s="25"/>
      <c r="I171" s="33"/>
      <c r="J171" s="475"/>
      <c r="R171" s="225"/>
      <c r="S171" s="25"/>
    </row>
    <row r="172" spans="1:19" ht="21">
      <c r="A172" s="25"/>
      <c r="I172" s="33"/>
      <c r="J172" s="475"/>
      <c r="R172" s="225"/>
      <c r="S172" s="25"/>
    </row>
    <row r="173" spans="1:19" ht="21">
      <c r="A173" s="25"/>
      <c r="I173" s="33"/>
      <c r="J173" s="475"/>
      <c r="R173" s="225"/>
      <c r="S173" s="25"/>
    </row>
    <row r="174" spans="1:19" ht="21">
      <c r="A174" s="25"/>
      <c r="I174" s="33"/>
      <c r="J174" s="475"/>
      <c r="R174" s="225"/>
      <c r="S174" s="25"/>
    </row>
    <row r="175" spans="1:19" ht="21">
      <c r="A175" s="25"/>
      <c r="I175" s="33"/>
      <c r="J175" s="475"/>
      <c r="R175" s="225"/>
      <c r="S175" s="25"/>
    </row>
    <row r="176" spans="1:19" ht="21">
      <c r="A176" s="25"/>
      <c r="I176" s="33"/>
      <c r="J176" s="475"/>
      <c r="R176" s="225"/>
      <c r="S176" s="25"/>
    </row>
    <row r="177" spans="1:19" ht="21">
      <c r="A177" s="25"/>
      <c r="I177" s="33"/>
      <c r="J177" s="475"/>
      <c r="R177" s="225"/>
      <c r="S177" s="25"/>
    </row>
    <row r="178" spans="1:19" ht="21">
      <c r="A178" s="25"/>
      <c r="I178" s="33"/>
      <c r="J178" s="475"/>
      <c r="R178" s="225"/>
      <c r="S178" s="25"/>
    </row>
    <row r="179" spans="1:19" ht="21">
      <c r="A179" s="25"/>
      <c r="I179" s="33"/>
      <c r="J179" s="475"/>
      <c r="R179" s="225"/>
      <c r="S179" s="25"/>
    </row>
    <row r="180" spans="1:19" ht="21">
      <c r="A180" s="25"/>
      <c r="I180" s="33"/>
      <c r="J180" s="475"/>
      <c r="R180" s="225"/>
      <c r="S180" s="25"/>
    </row>
    <row r="181" spans="1:19" ht="21">
      <c r="A181" s="25"/>
      <c r="I181" s="33"/>
      <c r="J181" s="475"/>
      <c r="R181" s="225"/>
      <c r="S181" s="25"/>
    </row>
    <row r="182" spans="1:19" ht="21">
      <c r="A182" s="25"/>
      <c r="I182" s="33"/>
      <c r="J182" s="475"/>
      <c r="R182" s="225"/>
      <c r="S182" s="25"/>
    </row>
    <row r="183" spans="1:19" ht="21">
      <c r="A183" s="25"/>
      <c r="I183" s="33"/>
      <c r="J183" s="475"/>
      <c r="R183" s="225"/>
      <c r="S183" s="25"/>
    </row>
    <row r="184" spans="1:19" ht="21">
      <c r="A184" s="25"/>
      <c r="I184" s="33"/>
      <c r="J184" s="475"/>
      <c r="R184" s="225"/>
      <c r="S184" s="25"/>
    </row>
    <row r="185" spans="1:19" ht="21">
      <c r="A185" s="25"/>
      <c r="I185" s="33"/>
      <c r="J185" s="475"/>
      <c r="R185" s="225"/>
      <c r="S185" s="25"/>
    </row>
    <row r="186" spans="1:19" ht="21">
      <c r="A186" s="25"/>
      <c r="I186" s="33"/>
      <c r="J186" s="475"/>
      <c r="R186" s="225"/>
      <c r="S186" s="25"/>
    </row>
    <row r="187" spans="1:19" ht="21">
      <c r="A187" s="25"/>
      <c r="I187" s="33"/>
      <c r="J187" s="475"/>
      <c r="R187" s="225"/>
      <c r="S187" s="25"/>
    </row>
    <row r="188" spans="1:19" ht="21">
      <c r="A188" s="25"/>
      <c r="I188" s="33"/>
      <c r="J188" s="475"/>
      <c r="R188" s="225"/>
      <c r="S188" s="25"/>
    </row>
    <row r="189" spans="1:19" ht="21">
      <c r="A189" s="25"/>
      <c r="I189" s="33"/>
      <c r="J189" s="475"/>
      <c r="R189" s="225"/>
      <c r="S189" s="25"/>
    </row>
    <row r="190" spans="1:19" ht="21">
      <c r="A190" s="25"/>
      <c r="I190" s="33"/>
      <c r="J190" s="475"/>
      <c r="R190" s="225"/>
      <c r="S190" s="25"/>
    </row>
    <row r="191" spans="1:19" ht="21">
      <c r="A191" s="25"/>
      <c r="I191" s="33"/>
      <c r="J191" s="475"/>
      <c r="R191" s="225"/>
      <c r="S191" s="25"/>
    </row>
    <row r="192" spans="1:19" ht="21">
      <c r="A192" s="25"/>
      <c r="I192" s="33"/>
      <c r="J192" s="475"/>
      <c r="R192" s="225"/>
      <c r="S192" s="25"/>
    </row>
    <row r="193" spans="1:19" ht="21">
      <c r="A193" s="25"/>
      <c r="I193" s="33"/>
      <c r="J193" s="475"/>
      <c r="R193" s="225"/>
      <c r="S193" s="25"/>
    </row>
    <row r="194" spans="1:19" ht="21">
      <c r="A194" s="25"/>
      <c r="I194" s="33"/>
      <c r="J194" s="475"/>
      <c r="R194" s="225"/>
      <c r="S194" s="25"/>
    </row>
    <row r="195" spans="1:19" ht="21">
      <c r="A195" s="25"/>
      <c r="I195" s="33"/>
      <c r="J195" s="475"/>
      <c r="R195" s="225"/>
      <c r="S195" s="25"/>
    </row>
    <row r="196" spans="1:19" ht="21">
      <c r="A196" s="25"/>
      <c r="I196" s="33"/>
      <c r="J196" s="475"/>
      <c r="R196" s="225"/>
      <c r="S196" s="25"/>
    </row>
    <row r="197" spans="1:19" ht="21">
      <c r="A197" s="25"/>
      <c r="I197" s="33"/>
      <c r="J197" s="475"/>
      <c r="R197" s="225"/>
      <c r="S197" s="25"/>
    </row>
    <row r="198" spans="1:19" ht="21">
      <c r="A198" s="25"/>
      <c r="I198" s="33"/>
      <c r="J198" s="475"/>
      <c r="R198" s="225"/>
      <c r="S198" s="25"/>
    </row>
    <row r="199" spans="1:19" ht="21">
      <c r="A199" s="25"/>
      <c r="I199" s="33"/>
      <c r="J199" s="475"/>
      <c r="R199" s="225"/>
      <c r="S199" s="25"/>
    </row>
    <row r="200" spans="1:19" ht="21">
      <c r="A200" s="25"/>
      <c r="I200" s="33"/>
      <c r="J200" s="475"/>
      <c r="R200" s="225"/>
      <c r="S200" s="25"/>
    </row>
    <row r="201" spans="1:19" ht="21">
      <c r="A201" s="25"/>
      <c r="I201" s="33"/>
      <c r="J201" s="475"/>
      <c r="R201" s="225"/>
      <c r="S201" s="25"/>
    </row>
    <row r="202" spans="1:19" ht="21">
      <c r="A202" s="25"/>
      <c r="I202" s="33"/>
      <c r="J202" s="475"/>
      <c r="R202" s="225"/>
      <c r="S202" s="25"/>
    </row>
    <row r="203" spans="1:19" ht="21">
      <c r="A203" s="25"/>
      <c r="I203" s="33"/>
      <c r="J203" s="475"/>
      <c r="R203" s="225"/>
      <c r="S203" s="25"/>
    </row>
    <row r="204" spans="1:19" ht="21">
      <c r="A204" s="25"/>
      <c r="I204" s="33"/>
      <c r="J204" s="475"/>
      <c r="R204" s="225"/>
      <c r="S204" s="25"/>
    </row>
    <row r="205" spans="1:19" ht="21">
      <c r="A205" s="25"/>
      <c r="I205" s="33"/>
      <c r="J205" s="475"/>
      <c r="R205" s="225"/>
      <c r="S205" s="25"/>
    </row>
    <row r="206" spans="1:19" ht="21">
      <c r="A206" s="25"/>
      <c r="I206" s="33"/>
      <c r="J206" s="475"/>
      <c r="R206" s="225"/>
      <c r="S206" s="25"/>
    </row>
    <row r="207" spans="1:19" ht="21">
      <c r="A207" s="25"/>
      <c r="I207" s="33"/>
      <c r="J207" s="475"/>
      <c r="R207" s="225"/>
      <c r="S207" s="25"/>
    </row>
    <row r="208" spans="1:19" ht="21">
      <c r="A208" s="25"/>
      <c r="I208" s="33"/>
      <c r="J208" s="475"/>
      <c r="R208" s="225"/>
      <c r="S208" s="25"/>
    </row>
    <row r="209" spans="1:19" ht="21">
      <c r="A209" s="25"/>
      <c r="I209" s="33"/>
      <c r="J209" s="475"/>
      <c r="R209" s="225"/>
      <c r="S209" s="25"/>
    </row>
    <row r="210" spans="1:19" ht="21">
      <c r="A210" s="25"/>
      <c r="I210" s="33"/>
      <c r="J210" s="475"/>
      <c r="R210" s="225"/>
      <c r="S210" s="25"/>
    </row>
    <row r="211" spans="1:19" ht="21">
      <c r="A211" s="25"/>
      <c r="I211" s="33"/>
      <c r="J211" s="475"/>
      <c r="R211" s="225"/>
      <c r="S211" s="25"/>
    </row>
    <row r="212" spans="1:19" ht="21">
      <c r="A212" s="25"/>
      <c r="I212" s="33"/>
      <c r="J212" s="475"/>
      <c r="R212" s="225"/>
      <c r="S212" s="25"/>
    </row>
    <row r="213" spans="1:19" ht="21">
      <c r="A213" s="25"/>
      <c r="I213" s="33"/>
      <c r="J213" s="475"/>
      <c r="R213" s="225"/>
      <c r="S213" s="25"/>
    </row>
    <row r="214" spans="1:19" ht="21">
      <c r="A214" s="25"/>
      <c r="I214" s="33"/>
      <c r="J214" s="475"/>
      <c r="R214" s="225"/>
      <c r="S214" s="25"/>
    </row>
    <row r="215" spans="1:19" ht="21">
      <c r="A215" s="25"/>
      <c r="I215" s="33"/>
      <c r="J215" s="475"/>
      <c r="R215" s="225"/>
      <c r="S215" s="25"/>
    </row>
    <row r="216" spans="1:19" ht="21">
      <c r="A216" s="25"/>
      <c r="I216" s="33"/>
      <c r="J216" s="475"/>
      <c r="R216" s="225"/>
      <c r="S216" s="25"/>
    </row>
    <row r="217" spans="1:19" ht="21">
      <c r="A217" s="25"/>
      <c r="I217" s="33"/>
      <c r="J217" s="475"/>
      <c r="R217" s="225"/>
      <c r="S217" s="25"/>
    </row>
    <row r="218" spans="1:19" ht="21">
      <c r="A218" s="25"/>
      <c r="I218" s="33"/>
      <c r="J218" s="475"/>
      <c r="R218" s="225"/>
      <c r="S218" s="25"/>
    </row>
    <row r="219" spans="1:19" ht="21">
      <c r="A219" s="25"/>
      <c r="I219" s="33"/>
      <c r="J219" s="475"/>
      <c r="R219" s="225"/>
      <c r="S219" s="25"/>
    </row>
    <row r="220" spans="1:19" ht="21">
      <c r="A220" s="25"/>
      <c r="I220" s="33"/>
      <c r="J220" s="475"/>
      <c r="R220" s="225"/>
      <c r="S220" s="25"/>
    </row>
    <row r="221" spans="1:19" ht="21">
      <c r="A221" s="25"/>
      <c r="I221" s="33"/>
      <c r="J221" s="475"/>
      <c r="R221" s="225"/>
      <c r="S221" s="25"/>
    </row>
    <row r="222" spans="1:19" ht="21">
      <c r="A222" s="25"/>
      <c r="I222" s="33"/>
      <c r="J222" s="475"/>
      <c r="R222" s="225"/>
      <c r="S222" s="25"/>
    </row>
    <row r="223" spans="1:19" ht="21">
      <c r="A223" s="25"/>
      <c r="I223" s="33"/>
      <c r="J223" s="475"/>
      <c r="R223" s="225"/>
      <c r="S223" s="25"/>
    </row>
    <row r="224" spans="1:19" ht="21">
      <c r="A224" s="25"/>
      <c r="I224" s="33"/>
      <c r="J224" s="475"/>
      <c r="R224" s="225"/>
      <c r="S224" s="25"/>
    </row>
    <row r="225" spans="1:19" ht="21">
      <c r="A225" s="25"/>
      <c r="I225" s="33"/>
      <c r="J225" s="475"/>
      <c r="R225" s="225"/>
      <c r="S225" s="25"/>
    </row>
    <row r="226" spans="1:19" ht="21">
      <c r="A226" s="25"/>
      <c r="I226" s="33"/>
      <c r="J226" s="475"/>
      <c r="R226" s="225"/>
      <c r="S226" s="25"/>
    </row>
    <row r="227" spans="1:19" ht="21">
      <c r="A227" s="25"/>
      <c r="I227" s="33"/>
      <c r="J227" s="475"/>
      <c r="R227" s="225"/>
      <c r="S227" s="25"/>
    </row>
    <row r="228" spans="1:19" ht="21">
      <c r="A228" s="25"/>
      <c r="I228" s="33"/>
      <c r="J228" s="475"/>
      <c r="R228" s="225"/>
      <c r="S228" s="25"/>
    </row>
    <row r="229" spans="1:19" ht="21">
      <c r="A229" s="25"/>
      <c r="I229" s="33"/>
      <c r="J229" s="475"/>
      <c r="R229" s="225"/>
      <c r="S229" s="25"/>
    </row>
    <row r="230" spans="1:19" ht="21">
      <c r="A230" s="25"/>
      <c r="I230" s="33"/>
      <c r="J230" s="475"/>
      <c r="R230" s="225"/>
      <c r="S230" s="25"/>
    </row>
    <row r="231" spans="1:19" ht="21">
      <c r="A231" s="25"/>
      <c r="I231" s="33"/>
      <c r="J231" s="475"/>
      <c r="R231" s="225"/>
      <c r="S231" s="25"/>
    </row>
    <row r="232" spans="1:19" ht="21">
      <c r="A232" s="25"/>
      <c r="I232" s="33"/>
      <c r="J232" s="475"/>
      <c r="R232" s="225"/>
      <c r="S232" s="25"/>
    </row>
    <row r="233" spans="1:19" ht="21">
      <c r="A233" s="25"/>
      <c r="I233" s="33"/>
      <c r="J233" s="475"/>
      <c r="R233" s="225"/>
      <c r="S233" s="25"/>
    </row>
    <row r="234" spans="1:19" ht="21">
      <c r="A234" s="25"/>
      <c r="I234" s="33"/>
      <c r="J234" s="475"/>
      <c r="R234" s="225"/>
      <c r="S234" s="25"/>
    </row>
    <row r="235" spans="1:19" ht="21">
      <c r="A235" s="25"/>
      <c r="I235" s="33"/>
      <c r="J235" s="475"/>
      <c r="R235" s="225"/>
      <c r="S235" s="25"/>
    </row>
    <row r="236" spans="1:19" ht="21">
      <c r="A236" s="25"/>
      <c r="I236" s="33"/>
      <c r="J236" s="475"/>
      <c r="R236" s="225"/>
      <c r="S236" s="25"/>
    </row>
    <row r="237" spans="1:19" ht="21">
      <c r="A237" s="25"/>
      <c r="I237" s="33"/>
      <c r="J237" s="475"/>
      <c r="R237" s="225"/>
      <c r="S237" s="25"/>
    </row>
  </sheetData>
  <sheetProtection/>
  <mergeCells count="6">
    <mergeCell ref="A3:A4"/>
    <mergeCell ref="B3:B4"/>
    <mergeCell ref="C3:J3"/>
    <mergeCell ref="K3:K4"/>
    <mergeCell ref="L3:S3"/>
    <mergeCell ref="T3:V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C52"/>
  <sheetViews>
    <sheetView zoomScalePageLayoutView="0" workbookViewId="0" topLeftCell="A32">
      <selection activeCell="C49" sqref="C49"/>
    </sheetView>
  </sheetViews>
  <sheetFormatPr defaultColWidth="9.140625" defaultRowHeight="15"/>
  <cols>
    <col min="1" max="1" width="6.57421875" style="67" customWidth="1"/>
    <col min="2" max="2" width="35.57421875" style="67" customWidth="1"/>
    <col min="3" max="3" width="85.57421875" style="67" customWidth="1"/>
    <col min="4" max="16384" width="9.140625" style="67" customWidth="1"/>
  </cols>
  <sheetData>
    <row r="1" ht="21">
      <c r="A1" s="226" t="s">
        <v>342</v>
      </c>
    </row>
    <row r="2" ht="21">
      <c r="A2" s="67" t="s">
        <v>343</v>
      </c>
    </row>
    <row r="3" spans="1:3" s="110" customFormat="1" ht="21">
      <c r="A3" s="227" t="s">
        <v>22</v>
      </c>
      <c r="B3" s="95" t="s">
        <v>7</v>
      </c>
      <c r="C3" s="95" t="s">
        <v>344</v>
      </c>
    </row>
    <row r="4" spans="1:3" ht="21">
      <c r="A4" s="313" t="s">
        <v>159</v>
      </c>
      <c r="B4" s="31"/>
      <c r="C4" s="229"/>
    </row>
    <row r="5" spans="1:3" ht="42">
      <c r="A5" s="228">
        <v>10</v>
      </c>
      <c r="B5" s="32" t="s">
        <v>141</v>
      </c>
      <c r="C5" s="229" t="s">
        <v>346</v>
      </c>
    </row>
    <row r="6" spans="1:3" ht="21">
      <c r="A6" s="313" t="s">
        <v>76</v>
      </c>
      <c r="B6" s="31"/>
      <c r="C6" s="229"/>
    </row>
    <row r="7" spans="1:3" ht="84">
      <c r="A7" s="228">
        <v>26</v>
      </c>
      <c r="B7" s="31" t="s">
        <v>44</v>
      </c>
      <c r="C7" s="230" t="s">
        <v>347</v>
      </c>
    </row>
    <row r="8" spans="1:3" ht="84">
      <c r="A8" s="228">
        <v>28</v>
      </c>
      <c r="B8" s="31" t="s">
        <v>45</v>
      </c>
      <c r="C8" s="230" t="s">
        <v>348</v>
      </c>
    </row>
    <row r="9" spans="1:3" ht="84">
      <c r="A9" s="228">
        <v>30</v>
      </c>
      <c r="B9" s="231" t="s">
        <v>46</v>
      </c>
      <c r="C9" s="232" t="s">
        <v>347</v>
      </c>
    </row>
    <row r="10" spans="1:3" ht="84">
      <c r="A10" s="228">
        <v>32</v>
      </c>
      <c r="B10" s="231" t="s">
        <v>47</v>
      </c>
      <c r="C10" s="232" t="s">
        <v>349</v>
      </c>
    </row>
    <row r="11" spans="1:3" ht="84">
      <c r="A11" s="228">
        <v>33</v>
      </c>
      <c r="B11" s="231" t="s">
        <v>350</v>
      </c>
      <c r="C11" s="232" t="s">
        <v>351</v>
      </c>
    </row>
    <row r="12" spans="1:3" ht="84">
      <c r="A12" s="228">
        <v>34</v>
      </c>
      <c r="B12" s="231" t="s">
        <v>48</v>
      </c>
      <c r="C12" s="232" t="s">
        <v>352</v>
      </c>
    </row>
    <row r="13" spans="1:3" ht="84">
      <c r="A13" s="228">
        <v>36</v>
      </c>
      <c r="B13" s="231" t="s">
        <v>353</v>
      </c>
      <c r="C13" s="232" t="s">
        <v>352</v>
      </c>
    </row>
    <row r="14" spans="1:3" ht="84">
      <c r="A14" s="228">
        <v>37</v>
      </c>
      <c r="B14" s="231" t="s">
        <v>50</v>
      </c>
      <c r="C14" s="232" t="s">
        <v>352</v>
      </c>
    </row>
    <row r="15" spans="1:3" ht="21">
      <c r="A15" s="313" t="s">
        <v>340</v>
      </c>
      <c r="B15" s="231"/>
      <c r="C15" s="232"/>
    </row>
    <row r="16" spans="1:3" ht="42">
      <c r="A16" s="228">
        <v>60</v>
      </c>
      <c r="B16" s="231" t="s">
        <v>65</v>
      </c>
      <c r="C16" s="232" t="s">
        <v>354</v>
      </c>
    </row>
    <row r="17" spans="1:3" ht="21">
      <c r="A17" s="342" t="s">
        <v>78</v>
      </c>
      <c r="B17" s="231"/>
      <c r="C17" s="232"/>
    </row>
    <row r="18" spans="1:3" ht="63">
      <c r="A18" s="228">
        <v>73</v>
      </c>
      <c r="B18" s="231" t="s">
        <v>68</v>
      </c>
      <c r="C18" s="232" t="s">
        <v>511</v>
      </c>
    </row>
    <row r="19" spans="1:3" ht="63">
      <c r="A19" s="228">
        <v>80</v>
      </c>
      <c r="B19" s="231" t="s">
        <v>157</v>
      </c>
      <c r="C19" s="232" t="s">
        <v>512</v>
      </c>
    </row>
    <row r="20" spans="1:3" ht="63">
      <c r="A20" s="228">
        <v>82</v>
      </c>
      <c r="B20" s="232" t="s">
        <v>142</v>
      </c>
      <c r="C20" s="232" t="s">
        <v>513</v>
      </c>
    </row>
    <row r="21" spans="1:3" ht="21">
      <c r="A21" s="342" t="s">
        <v>158</v>
      </c>
      <c r="B21" s="231"/>
      <c r="C21" s="232"/>
    </row>
    <row r="22" spans="1:3" ht="189">
      <c r="A22" s="228">
        <v>102</v>
      </c>
      <c r="B22" s="232" t="s">
        <v>154</v>
      </c>
      <c r="C22" s="232" t="s">
        <v>355</v>
      </c>
    </row>
    <row r="23" spans="1:3" ht="21">
      <c r="A23" s="313" t="s">
        <v>356</v>
      </c>
      <c r="B23" s="231"/>
      <c r="C23" s="232"/>
    </row>
    <row r="24" spans="1:3" ht="105">
      <c r="A24" s="228">
        <v>5</v>
      </c>
      <c r="B24" s="231" t="s">
        <v>175</v>
      </c>
      <c r="C24" s="232" t="s">
        <v>357</v>
      </c>
    </row>
    <row r="25" spans="1:3" ht="105">
      <c r="A25" s="236">
        <v>9</v>
      </c>
      <c r="B25" s="237" t="s">
        <v>358</v>
      </c>
      <c r="C25" s="235" t="s">
        <v>514</v>
      </c>
    </row>
    <row r="26" spans="1:3" ht="21">
      <c r="A26" s="236">
        <v>14</v>
      </c>
      <c r="B26" s="237" t="s">
        <v>359</v>
      </c>
      <c r="C26" s="238" t="s">
        <v>360</v>
      </c>
    </row>
    <row r="27" spans="1:3" ht="21">
      <c r="A27" s="239"/>
      <c r="B27" s="242"/>
      <c r="C27" s="239" t="s">
        <v>361</v>
      </c>
    </row>
    <row r="28" spans="1:3" ht="21">
      <c r="A28" s="239"/>
      <c r="B28" s="242"/>
      <c r="C28" s="239" t="s">
        <v>362</v>
      </c>
    </row>
    <row r="29" spans="1:3" ht="21">
      <c r="A29" s="239"/>
      <c r="B29" s="242"/>
      <c r="C29" s="239" t="s">
        <v>363</v>
      </c>
    </row>
    <row r="30" spans="1:3" ht="21">
      <c r="A30" s="239"/>
      <c r="B30" s="242"/>
      <c r="C30" s="239" t="s">
        <v>364</v>
      </c>
    </row>
    <row r="31" spans="1:3" ht="21">
      <c r="A31" s="239"/>
      <c r="B31" s="242"/>
      <c r="C31" s="239" t="s">
        <v>365</v>
      </c>
    </row>
    <row r="32" spans="1:3" ht="21">
      <c r="A32" s="239"/>
      <c r="B32" s="242"/>
      <c r="C32" s="240" t="s">
        <v>366</v>
      </c>
    </row>
    <row r="33" spans="1:3" ht="21">
      <c r="A33" s="239"/>
      <c r="B33" s="242"/>
      <c r="C33" s="240" t="s">
        <v>367</v>
      </c>
    </row>
    <row r="34" spans="1:3" ht="21">
      <c r="A34" s="239"/>
      <c r="B34" s="242"/>
      <c r="C34" s="240" t="s">
        <v>368</v>
      </c>
    </row>
    <row r="35" spans="1:3" ht="21">
      <c r="A35" s="239"/>
      <c r="B35" s="242"/>
      <c r="C35" s="240" t="s">
        <v>369</v>
      </c>
    </row>
    <row r="36" spans="1:3" ht="21">
      <c r="A36" s="239"/>
      <c r="B36" s="242"/>
      <c r="C36" s="240" t="s">
        <v>370</v>
      </c>
    </row>
    <row r="37" spans="1:3" ht="42">
      <c r="A37" s="239"/>
      <c r="B37" s="242"/>
      <c r="C37" s="240" t="s">
        <v>371</v>
      </c>
    </row>
    <row r="38" spans="1:3" ht="21">
      <c r="A38" s="239"/>
      <c r="B38" s="242"/>
      <c r="C38" s="240" t="s">
        <v>372</v>
      </c>
    </row>
    <row r="39" spans="1:3" ht="21">
      <c r="A39" s="239"/>
      <c r="B39" s="242"/>
      <c r="C39" s="240" t="s">
        <v>373</v>
      </c>
    </row>
    <row r="40" spans="1:3" ht="21">
      <c r="A40" s="239"/>
      <c r="B40" s="242"/>
      <c r="C40" s="239" t="s">
        <v>374</v>
      </c>
    </row>
    <row r="41" spans="1:3" ht="21">
      <c r="A41" s="239"/>
      <c r="B41" s="242"/>
      <c r="C41" s="239" t="s">
        <v>375</v>
      </c>
    </row>
    <row r="42" spans="1:3" ht="21">
      <c r="A42" s="241"/>
      <c r="B42" s="243"/>
      <c r="C42" s="241" t="s">
        <v>376</v>
      </c>
    </row>
    <row r="43" spans="1:3" ht="21">
      <c r="A43" s="239"/>
      <c r="B43" s="242"/>
      <c r="C43" s="239" t="s">
        <v>377</v>
      </c>
    </row>
    <row r="44" spans="1:3" ht="21">
      <c r="A44" s="239"/>
      <c r="B44" s="242"/>
      <c r="C44" s="239" t="s">
        <v>378</v>
      </c>
    </row>
    <row r="45" spans="1:3" ht="21">
      <c r="A45" s="239"/>
      <c r="B45" s="242"/>
      <c r="C45" s="239" t="s">
        <v>515</v>
      </c>
    </row>
    <row r="46" spans="1:3" ht="21">
      <c r="A46" s="239"/>
      <c r="B46" s="242"/>
      <c r="C46" s="239" t="s">
        <v>379</v>
      </c>
    </row>
    <row r="47" spans="1:3" ht="21">
      <c r="A47" s="239"/>
      <c r="B47" s="242"/>
      <c r="C47" s="239" t="s">
        <v>380</v>
      </c>
    </row>
    <row r="48" spans="1:3" ht="21">
      <c r="A48" s="239"/>
      <c r="B48" s="242"/>
      <c r="C48" s="239" t="s">
        <v>381</v>
      </c>
    </row>
    <row r="49" spans="1:3" ht="21">
      <c r="A49" s="239"/>
      <c r="B49" s="242"/>
      <c r="C49" s="239" t="s">
        <v>382</v>
      </c>
    </row>
    <row r="50" spans="1:3" ht="21">
      <c r="A50" s="239"/>
      <c r="B50" s="242"/>
      <c r="C50" s="239" t="s">
        <v>383</v>
      </c>
    </row>
    <row r="51" spans="1:3" ht="21">
      <c r="A51" s="241"/>
      <c r="B51" s="243"/>
      <c r="C51" s="241" t="s">
        <v>384</v>
      </c>
    </row>
    <row r="52" spans="1:3" ht="126">
      <c r="A52" s="228">
        <v>16</v>
      </c>
      <c r="B52" s="233" t="s">
        <v>190</v>
      </c>
      <c r="C52" s="216" t="s">
        <v>517</v>
      </c>
    </row>
  </sheetData>
  <sheetProtection/>
  <printOptions/>
  <pageMargins left="0.5905511811023623" right="0.1968503937007874" top="0.5905511811023623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V112"/>
  <sheetViews>
    <sheetView zoomScalePageLayoutView="0" workbookViewId="0" topLeftCell="A106">
      <selection activeCell="B78" sqref="B78"/>
    </sheetView>
  </sheetViews>
  <sheetFormatPr defaultColWidth="9.140625" defaultRowHeight="15"/>
  <cols>
    <col min="1" max="1" width="4.57421875" style="276" customWidth="1"/>
    <col min="2" max="2" width="26.57421875" style="135" customWidth="1"/>
    <col min="3" max="3" width="12.57421875" style="68" bestFit="1" customWidth="1"/>
    <col min="4" max="4" width="14.140625" style="68" bestFit="1" customWidth="1"/>
    <col min="5" max="5" width="10.421875" style="68" bestFit="1" customWidth="1"/>
    <col min="6" max="6" width="13.57421875" style="68" bestFit="1" customWidth="1"/>
    <col min="7" max="7" width="12.421875" style="276" bestFit="1" customWidth="1"/>
    <col min="8" max="8" width="10.00390625" style="67" bestFit="1" customWidth="1"/>
    <col min="9" max="9" width="10.421875" style="94" bestFit="1" customWidth="1"/>
    <col min="10" max="10" width="13.140625" style="174" bestFit="1" customWidth="1"/>
    <col min="11" max="11" width="28.140625" style="135" customWidth="1"/>
    <col min="12" max="15" width="11.57421875" style="68" customWidth="1"/>
    <col min="16" max="16" width="12.57421875" style="67" customWidth="1"/>
    <col min="17" max="17" width="7.57421875" style="110" customWidth="1"/>
    <col min="18" max="18" width="7.57421875" style="513" customWidth="1"/>
    <col min="19" max="19" width="11.57421875" style="174" customWidth="1"/>
    <col min="20" max="20" width="16.421875" style="278" bestFit="1" customWidth="1"/>
    <col min="21" max="21" width="13.421875" style="278" bestFit="1" customWidth="1"/>
    <col min="22" max="22" width="16.421875" style="278" bestFit="1" customWidth="1"/>
    <col min="23" max="16384" width="9.140625" style="67" customWidth="1"/>
  </cols>
  <sheetData>
    <row r="1" spans="1:15" ht="21">
      <c r="A1" s="174" t="s">
        <v>422</v>
      </c>
      <c r="C1" s="67"/>
      <c r="D1" s="275"/>
      <c r="E1" s="67"/>
      <c r="F1" s="67"/>
      <c r="L1" s="67"/>
      <c r="M1" s="67"/>
      <c r="N1" s="67"/>
      <c r="O1" s="67"/>
    </row>
    <row r="2" spans="3:22" ht="21.75" thickBot="1">
      <c r="C2" s="67"/>
      <c r="D2" s="67"/>
      <c r="E2" s="67"/>
      <c r="F2" s="67"/>
      <c r="J2" s="279"/>
      <c r="K2" s="181"/>
      <c r="L2" s="67"/>
      <c r="M2" s="67"/>
      <c r="N2" s="67"/>
      <c r="O2" s="67"/>
      <c r="S2" s="279"/>
      <c r="V2" s="280" t="s">
        <v>15</v>
      </c>
    </row>
    <row r="3" spans="1:22" ht="21.75" thickBot="1">
      <c r="A3" s="543" t="s">
        <v>22</v>
      </c>
      <c r="B3" s="545" t="s">
        <v>423</v>
      </c>
      <c r="C3" s="547" t="s">
        <v>324</v>
      </c>
      <c r="D3" s="547"/>
      <c r="E3" s="547"/>
      <c r="F3" s="547"/>
      <c r="G3" s="547"/>
      <c r="H3" s="547"/>
      <c r="I3" s="547"/>
      <c r="J3" s="547"/>
      <c r="K3" s="548" t="s">
        <v>17</v>
      </c>
      <c r="L3" s="549" t="s">
        <v>345</v>
      </c>
      <c r="M3" s="540"/>
      <c r="N3" s="540"/>
      <c r="O3" s="540"/>
      <c r="P3" s="540"/>
      <c r="Q3" s="540"/>
      <c r="R3" s="540"/>
      <c r="S3" s="540"/>
      <c r="T3" s="550" t="s">
        <v>325</v>
      </c>
      <c r="U3" s="550"/>
      <c r="V3" s="550"/>
    </row>
    <row r="4" spans="1:22" s="105" customFormat="1" ht="42.75" thickBot="1">
      <c r="A4" s="544"/>
      <c r="B4" s="546"/>
      <c r="C4" s="281" t="s">
        <v>326</v>
      </c>
      <c r="D4" s="282" t="s">
        <v>327</v>
      </c>
      <c r="E4" s="283" t="s">
        <v>328</v>
      </c>
      <c r="F4" s="282" t="s">
        <v>329</v>
      </c>
      <c r="G4" s="282" t="s">
        <v>424</v>
      </c>
      <c r="H4" s="284" t="s">
        <v>331</v>
      </c>
      <c r="I4" s="285" t="s">
        <v>332</v>
      </c>
      <c r="J4" s="286" t="s">
        <v>333</v>
      </c>
      <c r="K4" s="548"/>
      <c r="L4" s="287" t="s">
        <v>334</v>
      </c>
      <c r="M4" s="283" t="s">
        <v>335</v>
      </c>
      <c r="N4" s="283" t="s">
        <v>3</v>
      </c>
      <c r="O4" s="283" t="s">
        <v>8</v>
      </c>
      <c r="P4" s="283" t="s">
        <v>9</v>
      </c>
      <c r="Q4" s="288" t="s">
        <v>10</v>
      </c>
      <c r="R4" s="514" t="s">
        <v>11</v>
      </c>
      <c r="S4" s="286" t="s">
        <v>19</v>
      </c>
      <c r="T4" s="289" t="s">
        <v>336</v>
      </c>
      <c r="U4" s="290" t="s">
        <v>337</v>
      </c>
      <c r="V4" s="291" t="s">
        <v>338</v>
      </c>
    </row>
    <row r="5" spans="1:22" ht="21">
      <c r="A5" s="236"/>
      <c r="B5" s="292" t="s">
        <v>330</v>
      </c>
      <c r="C5" s="293">
        <f>SUM(C6:C2030)</f>
        <v>524085518.47999984</v>
      </c>
      <c r="D5" s="293">
        <f>SUM(D6:D2030)</f>
        <v>0</v>
      </c>
      <c r="E5" s="293">
        <f>SUM(E6:E2030)</f>
        <v>36483816.98000001</v>
      </c>
      <c r="F5" s="293">
        <f>SUM(F6:F2030)</f>
        <v>66464960.470000006</v>
      </c>
      <c r="G5" s="294">
        <f>SUM(G6:G2030)</f>
        <v>627034295.93</v>
      </c>
      <c r="H5" s="295"/>
      <c r="I5" s="296"/>
      <c r="J5" s="297"/>
      <c r="K5" s="298" t="s">
        <v>9</v>
      </c>
      <c r="L5" s="293">
        <f>SUM(L6:L2030)</f>
        <v>494014097.41</v>
      </c>
      <c r="M5" s="293">
        <f>SUM(M6:M2030)</f>
        <v>0</v>
      </c>
      <c r="N5" s="293">
        <f>SUM(N6:N2030)</f>
        <v>36493145.28</v>
      </c>
      <c r="O5" s="293">
        <f>SUM(O6:O2030)</f>
        <v>81870365.31000002</v>
      </c>
      <c r="P5" s="293">
        <f>SUM(P6:P2030)</f>
        <v>612377608</v>
      </c>
      <c r="Q5" s="295"/>
      <c r="R5" s="515"/>
      <c r="S5" s="297"/>
      <c r="T5" s="299"/>
      <c r="U5" s="300"/>
      <c r="V5" s="301"/>
    </row>
    <row r="6" spans="1:22" s="276" customFormat="1" ht="21">
      <c r="A6" s="302" t="s">
        <v>40</v>
      </c>
      <c r="B6" s="303"/>
      <c r="C6" s="304"/>
      <c r="D6" s="212"/>
      <c r="E6" s="212"/>
      <c r="F6" s="212"/>
      <c r="G6" s="208"/>
      <c r="H6" s="305"/>
      <c r="I6" s="227"/>
      <c r="J6" s="208"/>
      <c r="K6" s="206" t="s">
        <v>40</v>
      </c>
      <c r="L6" s="212"/>
      <c r="M6" s="212"/>
      <c r="N6" s="212"/>
      <c r="O6" s="212"/>
      <c r="P6" s="208"/>
      <c r="Q6" s="306"/>
      <c r="R6" s="516"/>
      <c r="S6" s="208"/>
      <c r="T6" s="307"/>
      <c r="U6" s="307"/>
      <c r="V6" s="307"/>
    </row>
    <row r="7" spans="1:22" s="276" customFormat="1" ht="63">
      <c r="A7" s="308">
        <v>1</v>
      </c>
      <c r="B7" s="232" t="s">
        <v>434</v>
      </c>
      <c r="C7" s="428">
        <v>8634654.17633941</v>
      </c>
      <c r="D7" s="457">
        <v>0</v>
      </c>
      <c r="E7" s="428">
        <v>662362.7279970525</v>
      </c>
      <c r="F7" s="428">
        <v>415939.04427909467</v>
      </c>
      <c r="G7" s="208">
        <f aca="true" t="shared" si="0" ref="G7:G34">SUM(C7:F7)</f>
        <v>9712955.948615558</v>
      </c>
      <c r="H7" s="306">
        <v>1</v>
      </c>
      <c r="I7" s="309" t="s">
        <v>12</v>
      </c>
      <c r="J7" s="208">
        <f aca="true" t="shared" si="1" ref="J7:J32">G7/H7</f>
        <v>9712955.948615558</v>
      </c>
      <c r="K7" s="232" t="str">
        <f>+'ต.4'!B6</f>
        <v>แผนบริหารราชการแผ่นดิน พ.ศ.2552-2554 ของกษ.เสนอ สศช. เพื่อขอความเห็นชอบจาก ครม.</v>
      </c>
      <c r="L7" s="428">
        <f>+'ต.4'!C6</f>
        <v>9479037.883546133</v>
      </c>
      <c r="M7" s="428">
        <f>+'ต.4'!D6</f>
        <v>0</v>
      </c>
      <c r="N7" s="428">
        <f>+'ต.4'!E6</f>
        <v>780475.7901631296</v>
      </c>
      <c r="O7" s="428">
        <f>+'ต.4'!F6</f>
        <v>1020505.534388753</v>
      </c>
      <c r="P7" s="208">
        <f aca="true" t="shared" si="2" ref="P7:P32">SUM(L7:O7)</f>
        <v>11280019.208098015</v>
      </c>
      <c r="Q7" s="316">
        <f>+'ต.4'!H6</f>
        <v>1</v>
      </c>
      <c r="R7" s="516" t="str">
        <f>+'ต.4'!I6</f>
        <v>เรื่อง</v>
      </c>
      <c r="S7" s="208">
        <f aca="true" t="shared" si="3" ref="S7:S32">P7/Q7</f>
        <v>11280019.208098015</v>
      </c>
      <c r="T7" s="449">
        <f aca="true" t="shared" si="4" ref="T7:U21">IF(G7=0,0,(P7-G7)/G7)*100</f>
        <v>16.133742063411898</v>
      </c>
      <c r="U7" s="449">
        <f t="shared" si="4"/>
        <v>0</v>
      </c>
      <c r="V7" s="449">
        <f aca="true" t="shared" si="5" ref="V7:V32">IF(J7=0,0,(S7-J7)/J7)*100</f>
        <v>16.133742063411898</v>
      </c>
    </row>
    <row r="8" spans="1:22" s="276" customFormat="1" ht="21">
      <c r="A8" s="308">
        <v>2</v>
      </c>
      <c r="B8" s="232" t="s">
        <v>79</v>
      </c>
      <c r="C8" s="428">
        <v>9204222.393776048</v>
      </c>
      <c r="D8" s="457">
        <v>0</v>
      </c>
      <c r="E8" s="428">
        <v>706054.2008200771</v>
      </c>
      <c r="F8" s="428">
        <v>443375.65669856</v>
      </c>
      <c r="G8" s="208">
        <f t="shared" si="0"/>
        <v>10353652.251294686</v>
      </c>
      <c r="H8" s="306">
        <v>4</v>
      </c>
      <c r="I8" s="309" t="s">
        <v>13</v>
      </c>
      <c r="J8" s="208">
        <f t="shared" si="1"/>
        <v>2588413.0628236714</v>
      </c>
      <c r="K8" s="232" t="str">
        <f>+'ต.4'!B7</f>
        <v>รายงานภาวะเศรษฐกิจการเกษตร</v>
      </c>
      <c r="L8" s="428">
        <f>+'ต.4'!C7</f>
        <v>8427636.801142404</v>
      </c>
      <c r="M8" s="428">
        <f>+'ต.4'!D7</f>
        <v>0</v>
      </c>
      <c r="N8" s="428">
        <f>+'ต.4'!E7</f>
        <v>693906.5517394895</v>
      </c>
      <c r="O8" s="428">
        <f>+'ต.4'!F7</f>
        <v>907312.5461723229</v>
      </c>
      <c r="P8" s="208">
        <f t="shared" si="2"/>
        <v>10028855.899054216</v>
      </c>
      <c r="Q8" s="316">
        <f>+'ต.4'!H7</f>
        <v>4</v>
      </c>
      <c r="R8" s="516" t="str">
        <f>+'ต.4'!I7</f>
        <v>ครั้ง</v>
      </c>
      <c r="S8" s="208">
        <f t="shared" si="3"/>
        <v>2507213.974763554</v>
      </c>
      <c r="T8" s="449">
        <f t="shared" si="4"/>
        <v>-3.137022032006674</v>
      </c>
      <c r="U8" s="449">
        <f t="shared" si="4"/>
        <v>0</v>
      </c>
      <c r="V8" s="449">
        <f t="shared" si="5"/>
        <v>-3.137022032006674</v>
      </c>
    </row>
    <row r="9" spans="1:22" s="276" customFormat="1" ht="21">
      <c r="A9" s="308">
        <v>3</v>
      </c>
      <c r="B9" s="232" t="s">
        <v>80</v>
      </c>
      <c r="C9" s="428">
        <v>6327902.895721032</v>
      </c>
      <c r="D9" s="457">
        <v>0</v>
      </c>
      <c r="E9" s="428">
        <v>485412.26306380297</v>
      </c>
      <c r="F9" s="428">
        <v>304820.76398026</v>
      </c>
      <c r="G9" s="208">
        <f t="shared" si="0"/>
        <v>7118135.922765096</v>
      </c>
      <c r="H9" s="306">
        <v>18</v>
      </c>
      <c r="I9" s="309" t="s">
        <v>12</v>
      </c>
      <c r="J9" s="208">
        <f t="shared" si="1"/>
        <v>395451.995709172</v>
      </c>
      <c r="K9" s="232" t="str">
        <f>+'ต.4'!B8</f>
        <v>แนวทางการพัฒนาการเกษตร</v>
      </c>
      <c r="L9" s="428">
        <f>+'ต.4'!C8</f>
        <v>6845059.130232621</v>
      </c>
      <c r="M9" s="428">
        <f>+'ต.4'!D8</f>
        <v>0</v>
      </c>
      <c r="N9" s="428">
        <f>+'ต.4'!E8</f>
        <v>563601.8126539064</v>
      </c>
      <c r="O9" s="428">
        <f>+'ต.4'!F8</f>
        <v>736933.5170340505</v>
      </c>
      <c r="P9" s="208">
        <f t="shared" si="2"/>
        <v>8145594.459920578</v>
      </c>
      <c r="Q9" s="316">
        <f>+'ต.4'!H8</f>
        <v>18</v>
      </c>
      <c r="R9" s="516" t="str">
        <f>+'ต.4'!I8</f>
        <v>เรื่อง</v>
      </c>
      <c r="S9" s="208">
        <f t="shared" si="3"/>
        <v>452533.0255511432</v>
      </c>
      <c r="T9" s="449">
        <f t="shared" si="4"/>
        <v>14.434376475861924</v>
      </c>
      <c r="U9" s="449">
        <f t="shared" si="4"/>
        <v>0</v>
      </c>
      <c r="V9" s="449">
        <f t="shared" si="5"/>
        <v>14.434376475861926</v>
      </c>
    </row>
    <row r="10" spans="1:22" s="276" customFormat="1" ht="21">
      <c r="A10" s="228">
        <v>4</v>
      </c>
      <c r="B10" s="232" t="s">
        <v>81</v>
      </c>
      <c r="C10" s="428">
        <v>4602111.196888024</v>
      </c>
      <c r="D10" s="457">
        <v>0</v>
      </c>
      <c r="E10" s="428">
        <v>353027.10041003855</v>
      </c>
      <c r="F10" s="428">
        <v>221687.82834928</v>
      </c>
      <c r="G10" s="208">
        <f t="shared" si="0"/>
        <v>5176826.125647343</v>
      </c>
      <c r="H10" s="306">
        <v>21</v>
      </c>
      <c r="I10" s="309" t="s">
        <v>280</v>
      </c>
      <c r="J10" s="208">
        <f t="shared" si="1"/>
        <v>246515.5297927306</v>
      </c>
      <c r="K10" s="232" t="str">
        <f>+'ต.4'!B9</f>
        <v>ผลการวิเคราะห์เสนอผู้บริหาร</v>
      </c>
      <c r="L10" s="428">
        <f>+'ต.4'!C9</f>
        <v>4736780.918120975</v>
      </c>
      <c r="M10" s="428">
        <f>+'ต.4'!D9</f>
        <v>0</v>
      </c>
      <c r="N10" s="428">
        <f>+'ต.4'!E9</f>
        <v>390012.45435650327</v>
      </c>
      <c r="O10" s="428">
        <f>+'ต.4'!F9</f>
        <v>509957.993787563</v>
      </c>
      <c r="P10" s="208">
        <f t="shared" si="2"/>
        <v>5636751.366265042</v>
      </c>
      <c r="Q10" s="316">
        <f>+'ต.4'!H9</f>
        <v>21</v>
      </c>
      <c r="R10" s="516" t="str">
        <f>+'ต.4'!I9</f>
        <v>หน่วยงาน</v>
      </c>
      <c r="S10" s="208">
        <f t="shared" si="3"/>
        <v>268416.7317269067</v>
      </c>
      <c r="T10" s="449">
        <f t="shared" si="4"/>
        <v>8.884309216782649</v>
      </c>
      <c r="U10" s="449">
        <f t="shared" si="4"/>
        <v>0</v>
      </c>
      <c r="V10" s="449">
        <f t="shared" si="5"/>
        <v>8.88430921678264</v>
      </c>
    </row>
    <row r="11" spans="1:22" s="276" customFormat="1" ht="42">
      <c r="A11" s="228">
        <v>5</v>
      </c>
      <c r="B11" s="232" t="s">
        <v>82</v>
      </c>
      <c r="C11" s="428">
        <v>4026847.2972770208</v>
      </c>
      <c r="D11" s="457">
        <v>0</v>
      </c>
      <c r="E11" s="428">
        <v>308898.7128587838</v>
      </c>
      <c r="F11" s="428">
        <v>193976.84980562003</v>
      </c>
      <c r="G11" s="208">
        <f t="shared" si="0"/>
        <v>4529722.859941425</v>
      </c>
      <c r="H11" s="306">
        <v>12</v>
      </c>
      <c r="I11" s="309" t="s">
        <v>13</v>
      </c>
      <c r="J11" s="208">
        <f t="shared" si="1"/>
        <v>377476.90499511873</v>
      </c>
      <c r="K11" s="232" t="str">
        <f>+'ต.4'!B10</f>
        <v>รายงานผลการดำเนินงานของหน่วยงานในสังกัด กษ.</v>
      </c>
      <c r="L11" s="428">
        <f>+'ต.4'!C10</f>
        <v>4216556.4242232945</v>
      </c>
      <c r="M11" s="428">
        <f>+'ต.4'!D10</f>
        <v>0</v>
      </c>
      <c r="N11" s="428">
        <f>+'ต.4'!E10</f>
        <v>347178.71659480635</v>
      </c>
      <c r="O11" s="428">
        <f>+'ต.4'!F10</f>
        <v>453951.0464929751</v>
      </c>
      <c r="P11" s="208">
        <f t="shared" si="2"/>
        <v>5017686.187311076</v>
      </c>
      <c r="Q11" s="316">
        <f>+'ต.4'!H10</f>
        <v>12</v>
      </c>
      <c r="R11" s="516" t="str">
        <f>+'ต.4'!I10</f>
        <v>ครั้ง</v>
      </c>
      <c r="S11" s="208">
        <f t="shared" si="3"/>
        <v>418140.5156092563</v>
      </c>
      <c r="T11" s="449">
        <f t="shared" si="4"/>
        <v>10.772476428634329</v>
      </c>
      <c r="U11" s="449">
        <f t="shared" si="4"/>
        <v>0</v>
      </c>
      <c r="V11" s="449">
        <f t="shared" si="5"/>
        <v>10.772476428634324</v>
      </c>
    </row>
    <row r="12" spans="1:22" s="276" customFormat="1" ht="42">
      <c r="A12" s="228">
        <v>6</v>
      </c>
      <c r="B12" s="232" t="s">
        <v>83</v>
      </c>
      <c r="C12" s="428">
        <v>4026847.2972770208</v>
      </c>
      <c r="D12" s="457">
        <v>0</v>
      </c>
      <c r="E12" s="428">
        <v>308898.7128587838</v>
      </c>
      <c r="F12" s="428">
        <v>193976.84980562003</v>
      </c>
      <c r="G12" s="208">
        <f t="shared" si="0"/>
        <v>4529722.859941425</v>
      </c>
      <c r="H12" s="306">
        <v>14</v>
      </c>
      <c r="I12" s="309" t="s">
        <v>13</v>
      </c>
      <c r="J12" s="208">
        <f t="shared" si="1"/>
        <v>323551.6328529589</v>
      </c>
      <c r="K12" s="232" t="str">
        <f>+'ต.4'!B11</f>
        <v>รายงานผลการใช้จ่ายเงินของหน่วยงานในสังกัด กษ.</v>
      </c>
      <c r="L12" s="428">
        <f>+'ต.4'!C11</f>
        <v>4216556.4242232945</v>
      </c>
      <c r="M12" s="428">
        <f>+'ต.4'!D11</f>
        <v>0</v>
      </c>
      <c r="N12" s="428">
        <f>+'ต.4'!E11</f>
        <v>347178.71659480635</v>
      </c>
      <c r="O12" s="428">
        <f>+'ต.4'!F11</f>
        <v>453951.0464929751</v>
      </c>
      <c r="P12" s="208">
        <f t="shared" si="2"/>
        <v>5017686.187311076</v>
      </c>
      <c r="Q12" s="316">
        <f>+'ต.4'!H11</f>
        <v>14</v>
      </c>
      <c r="R12" s="516" t="str">
        <f>+'ต.4'!I11</f>
        <v>ครั้ง</v>
      </c>
      <c r="S12" s="208">
        <f t="shared" si="3"/>
        <v>358406.1562365054</v>
      </c>
      <c r="T12" s="449">
        <f t="shared" si="4"/>
        <v>10.772476428634329</v>
      </c>
      <c r="U12" s="449">
        <f t="shared" si="4"/>
        <v>0</v>
      </c>
      <c r="V12" s="449">
        <f t="shared" si="5"/>
        <v>10.772476428634334</v>
      </c>
    </row>
    <row r="13" spans="1:22" s="276" customFormat="1" ht="21">
      <c r="A13" s="228">
        <v>7</v>
      </c>
      <c r="B13" s="232" t="s">
        <v>84</v>
      </c>
      <c r="C13" s="428">
        <v>9779486.293387052</v>
      </c>
      <c r="D13" s="457">
        <v>0</v>
      </c>
      <c r="E13" s="428">
        <v>750182.588371332</v>
      </c>
      <c r="F13" s="428">
        <v>471086.6352422201</v>
      </c>
      <c r="G13" s="208">
        <f t="shared" si="0"/>
        <v>11000755.517000604</v>
      </c>
      <c r="H13" s="306">
        <v>40</v>
      </c>
      <c r="I13" s="309" t="s">
        <v>13</v>
      </c>
      <c r="J13" s="208">
        <f t="shared" si="1"/>
        <v>275018.8879250151</v>
      </c>
      <c r="K13" s="232" t="str">
        <f>+'ต.4'!B12</f>
        <v>ผลการประชุม</v>
      </c>
      <c r="L13" s="428">
        <f>+'ต.4'!C12</f>
        <v>7896460.2126363525</v>
      </c>
      <c r="M13" s="428">
        <f>+'ต.4'!D12</f>
        <v>0</v>
      </c>
      <c r="N13" s="428">
        <f>+'ต.4'!E12</f>
        <v>650171.0510775464</v>
      </c>
      <c r="O13" s="428">
        <f>+'ต.4'!F12</f>
        <v>850126.5052504805</v>
      </c>
      <c r="P13" s="208">
        <f t="shared" si="2"/>
        <v>9396757.768964378</v>
      </c>
      <c r="Q13" s="316">
        <f>+'ต.4'!H12</f>
        <v>30</v>
      </c>
      <c r="R13" s="516" t="str">
        <f>+'ต.4'!I12</f>
        <v>ครั้ง</v>
      </c>
      <c r="S13" s="208">
        <f t="shared" si="3"/>
        <v>313225.25896547927</v>
      </c>
      <c r="T13" s="449">
        <f t="shared" si="4"/>
        <v>-14.580796251288403</v>
      </c>
      <c r="U13" s="449">
        <f t="shared" si="4"/>
        <v>-25</v>
      </c>
      <c r="V13" s="449">
        <f t="shared" si="5"/>
        <v>13.89227166494879</v>
      </c>
    </row>
    <row r="14" spans="1:22" s="276" customFormat="1" ht="63">
      <c r="A14" s="228">
        <v>8</v>
      </c>
      <c r="B14" s="232" t="s">
        <v>139</v>
      </c>
      <c r="C14" s="428">
        <v>1150527.799222006</v>
      </c>
      <c r="D14" s="457">
        <v>0</v>
      </c>
      <c r="E14" s="428">
        <v>88256.77510250964</v>
      </c>
      <c r="F14" s="428">
        <v>55421.95708732</v>
      </c>
      <c r="G14" s="208">
        <f t="shared" si="0"/>
        <v>1294206.5314118357</v>
      </c>
      <c r="H14" s="306">
        <v>1</v>
      </c>
      <c r="I14" s="309" t="s">
        <v>12</v>
      </c>
      <c r="J14" s="208">
        <f t="shared" si="1"/>
        <v>1294206.5314118357</v>
      </c>
      <c r="K14" s="232" t="str">
        <f>+'ต.4'!B13</f>
        <v>การบริหารจัดการการผลิตสินค้าเกษตรตามแผนที่เกษตรเพื่อการบริหารจัดการเชิงรุก (Agri-map)</v>
      </c>
      <c r="L14" s="428">
        <f>+'ต.4'!C13</f>
        <v>1051401.0824037306</v>
      </c>
      <c r="M14" s="428">
        <f>+'ต.4'!D13</f>
        <v>0</v>
      </c>
      <c r="N14" s="428">
        <f>+'ต.4'!E13</f>
        <v>86569.23842364002</v>
      </c>
      <c r="O14" s="428">
        <f>+'ต.4'!F13</f>
        <v>113192.98821643015</v>
      </c>
      <c r="P14" s="208">
        <f t="shared" si="2"/>
        <v>1251163.3090438007</v>
      </c>
      <c r="Q14" s="316">
        <f>+'ต.4'!H13</f>
        <v>1</v>
      </c>
      <c r="R14" s="516" t="str">
        <f>+'ต.4'!I13</f>
        <v>เรื่อง</v>
      </c>
      <c r="S14" s="208">
        <f t="shared" si="3"/>
        <v>1251163.3090438007</v>
      </c>
      <c r="T14" s="449">
        <f t="shared" si="4"/>
        <v>-3.3258387531918587</v>
      </c>
      <c r="U14" s="449">
        <f t="shared" si="4"/>
        <v>0</v>
      </c>
      <c r="V14" s="449">
        <f t="shared" si="5"/>
        <v>-3.3258387531918587</v>
      </c>
    </row>
    <row r="15" spans="1:22" s="276" customFormat="1" ht="42">
      <c r="A15" s="228">
        <v>9</v>
      </c>
      <c r="B15" s="232" t="s">
        <v>140</v>
      </c>
      <c r="C15" s="428">
        <v>3451583.3976660166</v>
      </c>
      <c r="D15" s="457">
        <v>0</v>
      </c>
      <c r="E15" s="428">
        <v>264770.3253075289</v>
      </c>
      <c r="F15" s="428">
        <v>166265.87126195995</v>
      </c>
      <c r="G15" s="208">
        <f t="shared" si="0"/>
        <v>3882619.5942355054</v>
      </c>
      <c r="H15" s="306">
        <v>4</v>
      </c>
      <c r="I15" s="309" t="s">
        <v>13</v>
      </c>
      <c r="J15" s="208">
        <f t="shared" si="1"/>
        <v>970654.8985588764</v>
      </c>
      <c r="K15" s="232" t="str">
        <f>+'ต.4'!B14</f>
        <v>การจัดทำภาวะเศรษฐกิจการเกษรตรระดับภูมิภาค</v>
      </c>
      <c r="L15" s="428">
        <f>+'ต.4'!C14</f>
        <v>3159679.294515378</v>
      </c>
      <c r="M15" s="428">
        <f>+'ต.4'!D14</f>
        <v>0</v>
      </c>
      <c r="N15" s="428">
        <f>+'ต.4'!E14</f>
        <v>260158.59672104317</v>
      </c>
      <c r="O15" s="428">
        <f>+'ต.4'!F14</f>
        <v>340168.51146291767</v>
      </c>
      <c r="P15" s="208">
        <f t="shared" si="2"/>
        <v>3760006.4026993387</v>
      </c>
      <c r="Q15" s="316">
        <f>+'ต.4'!H14</f>
        <v>4</v>
      </c>
      <c r="R15" s="516" t="str">
        <f>+'ต.4'!I14</f>
        <v>ครั้ง</v>
      </c>
      <c r="S15" s="208">
        <f t="shared" si="3"/>
        <v>940001.6006748347</v>
      </c>
      <c r="T15" s="449">
        <f t="shared" si="4"/>
        <v>-3.158001667693882</v>
      </c>
      <c r="U15" s="449">
        <f t="shared" si="4"/>
        <v>0</v>
      </c>
      <c r="V15" s="449">
        <f t="shared" si="5"/>
        <v>-3.158001667693882</v>
      </c>
    </row>
    <row r="16" spans="1:22" s="276" customFormat="1" ht="63">
      <c r="A16" s="228">
        <v>10</v>
      </c>
      <c r="B16" s="232" t="s">
        <v>141</v>
      </c>
      <c r="C16" s="428">
        <v>1150527.799222006</v>
      </c>
      <c r="D16" s="457">
        <v>0</v>
      </c>
      <c r="E16" s="428">
        <v>88256.77510250964</v>
      </c>
      <c r="F16" s="428">
        <v>55421.95708732</v>
      </c>
      <c r="G16" s="208">
        <f t="shared" si="0"/>
        <v>1294206.5314118357</v>
      </c>
      <c r="H16" s="306">
        <v>1</v>
      </c>
      <c r="I16" s="309" t="s">
        <v>12</v>
      </c>
      <c r="J16" s="208">
        <f t="shared" si="1"/>
        <v>1294206.5314118357</v>
      </c>
      <c r="K16" s="232" t="str">
        <f>+'ต.4'!B15</f>
        <v>การขับเคลื่อนการดำเนินงานตามโครงการพัฒนาเกษตรอินทรีย์ในระดับพื้นที่</v>
      </c>
      <c r="L16" s="428">
        <f>+'ต.4'!C15</f>
        <v>1051401.0824037306</v>
      </c>
      <c r="M16" s="428">
        <f>+'ต.4'!D15</f>
        <v>0</v>
      </c>
      <c r="N16" s="428">
        <f>+'ต.4'!E15</f>
        <v>86569.23842364002</v>
      </c>
      <c r="O16" s="428">
        <f>+'ต.4'!F15</f>
        <v>113192.98821643015</v>
      </c>
      <c r="P16" s="208">
        <f t="shared" si="2"/>
        <v>1251163.3090438007</v>
      </c>
      <c r="Q16" s="316">
        <f>+'ต.4'!H15</f>
        <v>2</v>
      </c>
      <c r="R16" s="516" t="str">
        <f>+'ต.4'!I15</f>
        <v>เรื่อง</v>
      </c>
      <c r="S16" s="208">
        <f t="shared" si="3"/>
        <v>625581.6545219003</v>
      </c>
      <c r="T16" s="449">
        <f t="shared" si="4"/>
        <v>-3.3258387531918587</v>
      </c>
      <c r="U16" s="449">
        <f t="shared" si="4"/>
        <v>100</v>
      </c>
      <c r="V16" s="449">
        <f t="shared" si="5"/>
        <v>-51.66291937659593</v>
      </c>
    </row>
    <row r="17" spans="1:22" s="276" customFormat="1" ht="21">
      <c r="A17" s="228">
        <v>11</v>
      </c>
      <c r="B17" s="232" t="s">
        <v>427</v>
      </c>
      <c r="C17" s="428">
        <v>1725791.6988330083</v>
      </c>
      <c r="D17" s="457">
        <v>0</v>
      </c>
      <c r="E17" s="428">
        <v>132385.16265376445</v>
      </c>
      <c r="F17" s="428">
        <v>83132.93563097998</v>
      </c>
      <c r="G17" s="208">
        <f t="shared" si="0"/>
        <v>1941309.7971177527</v>
      </c>
      <c r="H17" s="306">
        <v>1</v>
      </c>
      <c r="I17" s="309" t="s">
        <v>12</v>
      </c>
      <c r="J17" s="208">
        <f t="shared" si="1"/>
        <v>1941309.7971177527</v>
      </c>
      <c r="K17" s="232"/>
      <c r="L17" s="428"/>
      <c r="M17" s="457"/>
      <c r="N17" s="428"/>
      <c r="O17" s="428"/>
      <c r="P17" s="208">
        <f t="shared" si="2"/>
        <v>0</v>
      </c>
      <c r="Q17" s="306"/>
      <c r="R17" s="516"/>
      <c r="S17" s="208" t="e">
        <f t="shared" si="3"/>
        <v>#DIV/0!</v>
      </c>
      <c r="T17" s="449">
        <f t="shared" si="4"/>
        <v>-100</v>
      </c>
      <c r="U17" s="449">
        <f t="shared" si="4"/>
        <v>-100</v>
      </c>
      <c r="V17" s="449" t="e">
        <f t="shared" si="5"/>
        <v>#DIV/0!</v>
      </c>
    </row>
    <row r="18" spans="1:22" s="276" customFormat="1" ht="84">
      <c r="A18" s="228">
        <v>12</v>
      </c>
      <c r="B18" s="232" t="s">
        <v>428</v>
      </c>
      <c r="C18" s="428">
        <v>1725791.6988330083</v>
      </c>
      <c r="D18" s="457">
        <v>0</v>
      </c>
      <c r="E18" s="428">
        <v>132385.16265376445</v>
      </c>
      <c r="F18" s="428">
        <v>83132.93563097998</v>
      </c>
      <c r="G18" s="208">
        <f t="shared" si="0"/>
        <v>1941309.7971177527</v>
      </c>
      <c r="H18" s="306">
        <v>1</v>
      </c>
      <c r="I18" s="311" t="s">
        <v>12</v>
      </c>
      <c r="J18" s="208">
        <f t="shared" si="1"/>
        <v>1941309.7971177527</v>
      </c>
      <c r="K18" s="232"/>
      <c r="L18" s="428"/>
      <c r="M18" s="457"/>
      <c r="N18" s="428"/>
      <c r="O18" s="428"/>
      <c r="P18" s="208">
        <f t="shared" si="2"/>
        <v>0</v>
      </c>
      <c r="Q18" s="306"/>
      <c r="R18" s="516"/>
      <c r="S18" s="208" t="e">
        <f t="shared" si="3"/>
        <v>#DIV/0!</v>
      </c>
      <c r="T18" s="449">
        <f t="shared" si="4"/>
        <v>-100</v>
      </c>
      <c r="U18" s="449">
        <f t="shared" si="4"/>
        <v>-100</v>
      </c>
      <c r="V18" s="449" t="e">
        <f t="shared" si="5"/>
        <v>#DIV/0!</v>
      </c>
    </row>
    <row r="19" spans="1:22" s="276" customFormat="1" ht="63">
      <c r="A19" s="228">
        <v>13</v>
      </c>
      <c r="B19" s="232" t="s">
        <v>142</v>
      </c>
      <c r="C19" s="428">
        <v>1150527.799222006</v>
      </c>
      <c r="D19" s="457">
        <v>0</v>
      </c>
      <c r="E19" s="428">
        <v>88256.77510250964</v>
      </c>
      <c r="F19" s="428">
        <v>55421.95708732</v>
      </c>
      <c r="G19" s="208">
        <f t="shared" si="0"/>
        <v>1294206.5314118357</v>
      </c>
      <c r="H19" s="306">
        <v>1</v>
      </c>
      <c r="I19" s="309" t="s">
        <v>12</v>
      </c>
      <c r="J19" s="208">
        <f t="shared" si="1"/>
        <v>1294206.5314118357</v>
      </c>
      <c r="K19" s="232" t="str">
        <f>+'ต.4'!B18</f>
        <v>ติดตามประเมินผลโครงการภายใต้แผนงานบูรณาการพัฒนาและส่งเสริมเศรษฐกิจฐานราก</v>
      </c>
      <c r="L19" s="428">
        <f>+'ต.4'!C18</f>
        <v>1051401.0824037306</v>
      </c>
      <c r="M19" s="428">
        <f>+'ต.4'!D18</f>
        <v>0</v>
      </c>
      <c r="N19" s="428">
        <f>+'ต.4'!E18</f>
        <v>86569.23842364002</v>
      </c>
      <c r="O19" s="428">
        <f>+'ต.4'!F18</f>
        <v>113192.98821643015</v>
      </c>
      <c r="P19" s="208">
        <f t="shared" si="2"/>
        <v>1251163.3090438007</v>
      </c>
      <c r="Q19" s="316">
        <f>+'ต.4'!H18</f>
        <v>1</v>
      </c>
      <c r="R19" s="516" t="str">
        <f>+'ต.4'!I18</f>
        <v>เรื่อง</v>
      </c>
      <c r="S19" s="208">
        <f t="shared" si="3"/>
        <v>1251163.3090438007</v>
      </c>
      <c r="T19" s="449">
        <f t="shared" si="4"/>
        <v>-3.3258387531918587</v>
      </c>
      <c r="U19" s="449">
        <f t="shared" si="4"/>
        <v>0</v>
      </c>
      <c r="V19" s="449">
        <f t="shared" si="5"/>
        <v>-3.3258387531918587</v>
      </c>
    </row>
    <row r="20" spans="1:22" s="276" customFormat="1" ht="21">
      <c r="A20" s="228">
        <v>14</v>
      </c>
      <c r="B20" s="303"/>
      <c r="C20" s="460"/>
      <c r="D20" s="457"/>
      <c r="E20" s="460"/>
      <c r="F20" s="460"/>
      <c r="G20" s="208">
        <f t="shared" si="0"/>
        <v>0</v>
      </c>
      <c r="H20" s="306"/>
      <c r="I20" s="309"/>
      <c r="J20" s="208" t="e">
        <f t="shared" si="1"/>
        <v>#DIV/0!</v>
      </c>
      <c r="K20" s="312" t="str">
        <f>+'ต.4'!B16</f>
        <v>การจัดทำแผนปฏิบัติการด้านการเกษตร</v>
      </c>
      <c r="L20" s="428">
        <f>+'ต.4'!C16</f>
        <v>1577101.623605596</v>
      </c>
      <c r="M20" s="428">
        <f>+'ต.4'!D16</f>
        <v>0</v>
      </c>
      <c r="N20" s="428">
        <f>+'ต.4'!E16</f>
        <v>129853.85763546004</v>
      </c>
      <c r="O20" s="428">
        <f>+'ต.4'!F16</f>
        <v>169789.4823246452</v>
      </c>
      <c r="P20" s="208">
        <f t="shared" si="2"/>
        <v>1876744.9635657012</v>
      </c>
      <c r="Q20" s="316">
        <f>+'ต.4'!H16</f>
        <v>1</v>
      </c>
      <c r="R20" s="516" t="str">
        <f>+'ต.4'!I16</f>
        <v>เล่ม</v>
      </c>
      <c r="S20" s="208">
        <f t="shared" si="3"/>
        <v>1876744.9635657012</v>
      </c>
      <c r="T20" s="449">
        <f t="shared" si="4"/>
        <v>0</v>
      </c>
      <c r="U20" s="449">
        <f t="shared" si="4"/>
        <v>0</v>
      </c>
      <c r="V20" s="449" t="e">
        <f t="shared" si="5"/>
        <v>#DIV/0!</v>
      </c>
    </row>
    <row r="21" spans="1:22" s="276" customFormat="1" ht="63">
      <c r="A21" s="228">
        <v>15</v>
      </c>
      <c r="B21" s="232"/>
      <c r="C21" s="428"/>
      <c r="D21" s="457"/>
      <c r="E21" s="428"/>
      <c r="F21" s="428"/>
      <c r="G21" s="208">
        <f t="shared" si="0"/>
        <v>0</v>
      </c>
      <c r="H21" s="306"/>
      <c r="I21" s="309"/>
      <c r="J21" s="208" t="e">
        <f t="shared" si="1"/>
        <v>#DIV/0!</v>
      </c>
      <c r="K21" s="312" t="str">
        <f>+'ต.4'!B17</f>
        <v>การศึกษาแนวทางการรวบรวมและกระจายสินค้าเกษตรของสถาบันเกษตรกรด้วยโซ่ความเย็น (Cold Chain)</v>
      </c>
      <c r="L21" s="428">
        <f>+'ต.4'!C17</f>
        <v>1051401.0824037306</v>
      </c>
      <c r="M21" s="428">
        <f>+'ต.4'!D17</f>
        <v>0</v>
      </c>
      <c r="N21" s="428">
        <f>+'ต.4'!E17</f>
        <v>86569.23842364002</v>
      </c>
      <c r="O21" s="428">
        <f>+'ต.4'!F17</f>
        <v>113192.98821643015</v>
      </c>
      <c r="P21" s="208">
        <f t="shared" si="2"/>
        <v>1251163.3090438007</v>
      </c>
      <c r="Q21" s="316">
        <f>+'ต.4'!H17</f>
        <v>1</v>
      </c>
      <c r="R21" s="516" t="str">
        <f>+'ต.4'!I17</f>
        <v>เรื่อง</v>
      </c>
      <c r="S21" s="208">
        <f t="shared" si="3"/>
        <v>1251163.3090438007</v>
      </c>
      <c r="T21" s="449">
        <f t="shared" si="4"/>
        <v>0</v>
      </c>
      <c r="U21" s="449">
        <f t="shared" si="4"/>
        <v>0</v>
      </c>
      <c r="V21" s="449" t="e">
        <f t="shared" si="5"/>
        <v>#DIV/0!</v>
      </c>
    </row>
    <row r="22" spans="1:22" s="276" customFormat="1" ht="21">
      <c r="A22" s="313" t="s">
        <v>143</v>
      </c>
      <c r="B22" s="232"/>
      <c r="C22" s="428"/>
      <c r="D22" s="457"/>
      <c r="E22" s="428"/>
      <c r="F22" s="428"/>
      <c r="G22" s="208"/>
      <c r="H22" s="306"/>
      <c r="I22" s="309"/>
      <c r="J22" s="208"/>
      <c r="K22" s="206" t="s">
        <v>143</v>
      </c>
      <c r="L22" s="428"/>
      <c r="M22" s="457"/>
      <c r="N22" s="428"/>
      <c r="O22" s="428"/>
      <c r="P22" s="208"/>
      <c r="Q22" s="306"/>
      <c r="R22" s="516"/>
      <c r="S22" s="208"/>
      <c r="T22" s="449"/>
      <c r="U22" s="449"/>
      <c r="V22" s="449"/>
    </row>
    <row r="23" spans="1:22" s="276" customFormat="1" ht="21">
      <c r="A23" s="228">
        <v>16</v>
      </c>
      <c r="B23" s="232" t="s">
        <v>224</v>
      </c>
      <c r="C23" s="428">
        <v>2517220.3556584064</v>
      </c>
      <c r="D23" s="457">
        <v>0</v>
      </c>
      <c r="E23" s="428">
        <v>1175985.6829665476</v>
      </c>
      <c r="F23" s="428">
        <v>252460.19686020026</v>
      </c>
      <c r="G23" s="208">
        <f t="shared" si="0"/>
        <v>3945666.235485154</v>
      </c>
      <c r="H23" s="306">
        <v>8</v>
      </c>
      <c r="I23" s="309" t="s">
        <v>12</v>
      </c>
      <c r="J23" s="208">
        <f t="shared" si="1"/>
        <v>493208.2794356443</v>
      </c>
      <c r="K23" s="216" t="str">
        <f>+'ต.4'!B20</f>
        <v>งานศูนย์ข้อมูลเกษตรแห่งชาติ</v>
      </c>
      <c r="L23" s="428">
        <f>+'ต.4'!C20</f>
        <v>1930147.1850215183</v>
      </c>
      <c r="M23" s="428">
        <f>+'ต.4'!D20</f>
        <v>0</v>
      </c>
      <c r="N23" s="428">
        <f>+'ต.4'!E20</f>
        <v>1031772.7455171652</v>
      </c>
      <c r="O23" s="428">
        <f>+'ต.4'!F20</f>
        <v>767842.9954406193</v>
      </c>
      <c r="P23" s="208">
        <f t="shared" si="2"/>
        <v>3729762.9259793023</v>
      </c>
      <c r="Q23" s="316">
        <f>+'ต.4'!H20</f>
        <v>8</v>
      </c>
      <c r="R23" s="516" t="str">
        <f>+'ต.4'!I20</f>
        <v>เรื่อง</v>
      </c>
      <c r="S23" s="208">
        <f t="shared" si="3"/>
        <v>466220.3657474128</v>
      </c>
      <c r="T23" s="449">
        <f aca="true" t="shared" si="6" ref="T23:U55">IF(G23=0,0,(P23-G23)/G23)*100</f>
        <v>-5.47191010643871</v>
      </c>
      <c r="U23" s="449">
        <f t="shared" si="6"/>
        <v>0</v>
      </c>
      <c r="V23" s="449">
        <f t="shared" si="5"/>
        <v>-5.47191010643871</v>
      </c>
    </row>
    <row r="24" spans="1:22" s="276" customFormat="1" ht="21">
      <c r="A24" s="228">
        <v>17</v>
      </c>
      <c r="B24" s="312" t="s">
        <v>225</v>
      </c>
      <c r="C24" s="428">
        <v>157326.2722286504</v>
      </c>
      <c r="D24" s="457">
        <v>0</v>
      </c>
      <c r="E24" s="428">
        <v>73499.10518540922</v>
      </c>
      <c r="F24" s="428">
        <v>15778.762303762516</v>
      </c>
      <c r="G24" s="208">
        <f t="shared" si="0"/>
        <v>246604.13971782214</v>
      </c>
      <c r="H24" s="306">
        <v>2</v>
      </c>
      <c r="I24" s="309" t="s">
        <v>12</v>
      </c>
      <c r="J24" s="208">
        <f t="shared" si="1"/>
        <v>123302.06985891107</v>
      </c>
      <c r="K24" s="216" t="str">
        <f>+'ต.4'!B21</f>
        <v>งานพัฒนาศักยภาพบุคลากร</v>
      </c>
      <c r="L24" s="428">
        <f>+'ต.4'!C21</f>
        <v>258922.1833565451</v>
      </c>
      <c r="M24" s="428">
        <f>+'ต.4'!D21</f>
        <v>0</v>
      </c>
      <c r="N24" s="428">
        <f>+'ต.4'!E21</f>
        <v>138408.53903279046</v>
      </c>
      <c r="O24" s="428">
        <f>+'ต.4'!F21</f>
        <v>103003.32865666845</v>
      </c>
      <c r="P24" s="208">
        <f t="shared" si="2"/>
        <v>500334.05104600405</v>
      </c>
      <c r="Q24" s="316">
        <f>+'ต.4'!H21</f>
        <v>4</v>
      </c>
      <c r="R24" s="516" t="str">
        <f>+'ต.4'!I21</f>
        <v>เรื่อง</v>
      </c>
      <c r="S24" s="208">
        <f t="shared" si="3"/>
        <v>125083.51276150101</v>
      </c>
      <c r="T24" s="449">
        <f t="shared" si="6"/>
        <v>102.88955879593647</v>
      </c>
      <c r="U24" s="449">
        <f t="shared" si="6"/>
        <v>100</v>
      </c>
      <c r="V24" s="449">
        <f t="shared" si="5"/>
        <v>1.4447793979682322</v>
      </c>
    </row>
    <row r="25" spans="1:22" s="276" customFormat="1" ht="42">
      <c r="A25" s="228">
        <v>18</v>
      </c>
      <c r="B25" s="312" t="s">
        <v>430</v>
      </c>
      <c r="C25" s="428">
        <v>471978.8166859512</v>
      </c>
      <c r="D25" s="457">
        <v>0</v>
      </c>
      <c r="E25" s="428">
        <v>220497.31555622764</v>
      </c>
      <c r="F25" s="428">
        <v>47336.286911287534</v>
      </c>
      <c r="G25" s="208">
        <f t="shared" si="0"/>
        <v>739812.4191534664</v>
      </c>
      <c r="H25" s="306">
        <v>10</v>
      </c>
      <c r="I25" s="309" t="s">
        <v>12</v>
      </c>
      <c r="J25" s="208">
        <f t="shared" si="1"/>
        <v>73981.24191534663</v>
      </c>
      <c r="K25" s="314"/>
      <c r="L25" s="428"/>
      <c r="M25" s="457"/>
      <c r="N25" s="428"/>
      <c r="O25" s="428"/>
      <c r="P25" s="208">
        <f t="shared" si="2"/>
        <v>0</v>
      </c>
      <c r="Q25" s="306"/>
      <c r="R25" s="516"/>
      <c r="S25" s="208" t="e">
        <f t="shared" si="3"/>
        <v>#DIV/0!</v>
      </c>
      <c r="T25" s="449"/>
      <c r="U25" s="449"/>
      <c r="V25" s="449"/>
    </row>
    <row r="26" spans="1:22" s="276" customFormat="1" ht="21">
      <c r="A26" s="228">
        <v>19</v>
      </c>
      <c r="B26" s="232"/>
      <c r="C26" s="428"/>
      <c r="D26" s="457"/>
      <c r="E26" s="428"/>
      <c r="F26" s="428"/>
      <c r="G26" s="208">
        <f t="shared" si="0"/>
        <v>0</v>
      </c>
      <c r="H26" s="306"/>
      <c r="I26" s="309"/>
      <c r="J26" s="208" t="e">
        <f t="shared" si="1"/>
        <v>#DIV/0!</v>
      </c>
      <c r="K26" s="216" t="str">
        <f>+'ต.4'!B22</f>
        <v>พัฒนาระบบฐานข้อมูลการเกษตร</v>
      </c>
      <c r="L26" s="428">
        <f>+'ต.4'!C22</f>
        <v>164768.66213598326</v>
      </c>
      <c r="M26" s="428">
        <f>+'ต.4'!D22</f>
        <v>0</v>
      </c>
      <c r="N26" s="428">
        <f>+'ต.4'!E22</f>
        <v>88078.16120268483</v>
      </c>
      <c r="O26" s="428">
        <f>+'ต.4'!F22</f>
        <v>65547.57278151627</v>
      </c>
      <c r="P26" s="208">
        <f t="shared" si="2"/>
        <v>318394.39612018433</v>
      </c>
      <c r="Q26" s="316">
        <f>+'ต.4'!H22</f>
        <v>1</v>
      </c>
      <c r="R26" s="516" t="str">
        <f>+'ต.4'!I22</f>
        <v>ระบบ</v>
      </c>
      <c r="S26" s="208">
        <f t="shared" si="3"/>
        <v>318394.39612018433</v>
      </c>
      <c r="T26" s="449">
        <f t="shared" si="6"/>
        <v>0</v>
      </c>
      <c r="U26" s="449">
        <f t="shared" si="6"/>
        <v>0</v>
      </c>
      <c r="V26" s="449" t="e">
        <f t="shared" si="5"/>
        <v>#DIV/0!</v>
      </c>
    </row>
    <row r="27" spans="1:22" s="276" customFormat="1" ht="21">
      <c r="A27" s="313" t="s">
        <v>425</v>
      </c>
      <c r="B27" s="232"/>
      <c r="C27" s="428"/>
      <c r="D27" s="457"/>
      <c r="E27" s="428"/>
      <c r="F27" s="428"/>
      <c r="G27" s="208">
        <f t="shared" si="0"/>
        <v>0</v>
      </c>
      <c r="H27" s="306"/>
      <c r="I27" s="309"/>
      <c r="J27" s="208" t="e">
        <f t="shared" si="1"/>
        <v>#DIV/0!</v>
      </c>
      <c r="K27" s="206" t="s">
        <v>425</v>
      </c>
      <c r="L27" s="428"/>
      <c r="M27" s="457"/>
      <c r="N27" s="428"/>
      <c r="O27" s="428"/>
      <c r="P27" s="208">
        <f t="shared" si="2"/>
        <v>0</v>
      </c>
      <c r="Q27" s="306"/>
      <c r="R27" s="516"/>
      <c r="S27" s="208" t="e">
        <f t="shared" si="3"/>
        <v>#DIV/0!</v>
      </c>
      <c r="T27" s="449">
        <f t="shared" si="6"/>
        <v>0</v>
      </c>
      <c r="U27" s="449">
        <f t="shared" si="6"/>
        <v>0</v>
      </c>
      <c r="V27" s="449" t="e">
        <f t="shared" si="5"/>
        <v>#DIV/0!</v>
      </c>
    </row>
    <row r="28" spans="1:22" s="276" customFormat="1" ht="42">
      <c r="A28" s="228">
        <v>20</v>
      </c>
      <c r="B28" s="232" t="s">
        <v>85</v>
      </c>
      <c r="C28" s="428">
        <v>2645174.081714379</v>
      </c>
      <c r="D28" s="457">
        <v>0</v>
      </c>
      <c r="E28" s="428">
        <v>335372.49905296764</v>
      </c>
      <c r="F28" s="428">
        <v>146656.46245941974</v>
      </c>
      <c r="G28" s="208">
        <f t="shared" si="0"/>
        <v>3127203.0432267664</v>
      </c>
      <c r="H28" s="306">
        <v>5</v>
      </c>
      <c r="I28" s="309" t="s">
        <v>12</v>
      </c>
      <c r="J28" s="208">
        <f t="shared" si="1"/>
        <v>625440.6086453532</v>
      </c>
      <c r="K28" s="232" t="str">
        <f>+'ต.4'!B24</f>
        <v>รายงานวิเคราะห์เศรษฐกิจการค้าและความร่วมมือในภูมิภาคและอนุภูมิภาค</v>
      </c>
      <c r="L28" s="428">
        <f>+'ต.4'!C24</f>
        <v>2206805.012313939</v>
      </c>
      <c r="M28" s="428">
        <f>+'ต.4'!D24</f>
        <v>0</v>
      </c>
      <c r="N28" s="428">
        <f>+'ต.4'!E24</f>
        <v>262826.95301410166</v>
      </c>
      <c r="O28" s="428">
        <f>+'ต.4'!F24</f>
        <v>253244.67550105634</v>
      </c>
      <c r="P28" s="208">
        <f t="shared" si="2"/>
        <v>2722876.6408290975</v>
      </c>
      <c r="Q28" s="316">
        <f>+'ต.4'!H24</f>
        <v>4</v>
      </c>
      <c r="R28" s="516" t="str">
        <f>+'ต.4'!I24</f>
        <v>เรื่อง</v>
      </c>
      <c r="S28" s="208">
        <f t="shared" si="3"/>
        <v>680719.1602072744</v>
      </c>
      <c r="T28" s="449">
        <f t="shared" si="6"/>
        <v>-12.929330037376454</v>
      </c>
      <c r="U28" s="449">
        <f t="shared" si="6"/>
        <v>-20</v>
      </c>
      <c r="V28" s="449">
        <f t="shared" si="5"/>
        <v>8.83833745327944</v>
      </c>
    </row>
    <row r="29" spans="1:22" s="276" customFormat="1" ht="42">
      <c r="A29" s="228">
        <v>21</v>
      </c>
      <c r="B29" s="232" t="s">
        <v>86</v>
      </c>
      <c r="C29" s="428">
        <v>2415984.053662968</v>
      </c>
      <c r="D29" s="457">
        <v>0</v>
      </c>
      <c r="E29" s="428">
        <v>306314.28583480214</v>
      </c>
      <c r="F29" s="428">
        <v>133949.47316243907</v>
      </c>
      <c r="G29" s="208">
        <f t="shared" si="0"/>
        <v>2856247.8126602094</v>
      </c>
      <c r="H29" s="306">
        <v>4</v>
      </c>
      <c r="I29" s="309" t="s">
        <v>12</v>
      </c>
      <c r="J29" s="208">
        <f t="shared" si="1"/>
        <v>714061.9531650523</v>
      </c>
      <c r="K29" s="232" t="str">
        <f>+'ต.4'!B25</f>
        <v>รายงานวิเคราะห์เศรษฐกิจและการค้าระหว่างประเทศ</v>
      </c>
      <c r="L29" s="428">
        <f>+'ต.4'!C25</f>
        <v>2827684.0270073805</v>
      </c>
      <c r="M29" s="428">
        <f>+'ต.4'!D25</f>
        <v>0</v>
      </c>
      <c r="N29" s="428">
        <f>+'ต.4'!E25</f>
        <v>336772.6522089612</v>
      </c>
      <c r="O29" s="428">
        <f>+'ต.4'!F25</f>
        <v>324494.42512736714</v>
      </c>
      <c r="P29" s="208">
        <f t="shared" si="2"/>
        <v>3488951.1043437086</v>
      </c>
      <c r="Q29" s="316">
        <f>+'ต.4'!H25</f>
        <v>5</v>
      </c>
      <c r="R29" s="516" t="str">
        <f>+'ต.4'!I25</f>
        <v>เรื่อง</v>
      </c>
      <c r="S29" s="208">
        <f t="shared" si="3"/>
        <v>697790.2208687417</v>
      </c>
      <c r="T29" s="449">
        <f t="shared" si="6"/>
        <v>22.151554528254376</v>
      </c>
      <c r="U29" s="449">
        <f t="shared" si="6"/>
        <v>25</v>
      </c>
      <c r="V29" s="449">
        <f t="shared" si="5"/>
        <v>-2.278756377396494</v>
      </c>
    </row>
    <row r="30" spans="1:22" s="276" customFormat="1" ht="42">
      <c r="A30" s="228">
        <v>22</v>
      </c>
      <c r="B30" s="232" t="s">
        <v>87</v>
      </c>
      <c r="C30" s="428">
        <v>3579451.9030704517</v>
      </c>
      <c r="D30" s="457">
        <v>0</v>
      </c>
      <c r="E30" s="428">
        <v>453826.36185313284</v>
      </c>
      <c r="F30" s="428">
        <v>198455.65449806684</v>
      </c>
      <c r="G30" s="208">
        <f t="shared" si="0"/>
        <v>4231733.919421651</v>
      </c>
      <c r="H30" s="306">
        <v>6</v>
      </c>
      <c r="I30" s="309" t="s">
        <v>12</v>
      </c>
      <c r="J30" s="208">
        <f t="shared" si="1"/>
        <v>705288.9865702753</v>
      </c>
      <c r="K30" s="232" t="str">
        <f>+'ต.4'!B26</f>
        <v>รายงานวิเคราะห์องค์กรและยุทธศาสตร์ระหว่างประเทศ</v>
      </c>
      <c r="L30" s="428">
        <f>+'ต.4'!C26</f>
        <v>3405886.2136398535</v>
      </c>
      <c r="M30" s="428">
        <f>+'ต.4'!D26</f>
        <v>0</v>
      </c>
      <c r="N30" s="428">
        <f>+'ต.4'!E26</f>
        <v>405635.60933055985</v>
      </c>
      <c r="O30" s="428">
        <f>+'ต.4'!F26</f>
        <v>390846.7418525348</v>
      </c>
      <c r="P30" s="208">
        <f t="shared" si="2"/>
        <v>4202368.564822949</v>
      </c>
      <c r="Q30" s="316">
        <f>+'ต.4'!H26</f>
        <v>5</v>
      </c>
      <c r="R30" s="516" t="str">
        <f>+'ต.4'!I26</f>
        <v>เรื่อง</v>
      </c>
      <c r="S30" s="208">
        <f t="shared" si="3"/>
        <v>840473.7129645897</v>
      </c>
      <c r="T30" s="449">
        <f t="shared" si="6"/>
        <v>-0.6939319710988873</v>
      </c>
      <c r="U30" s="449">
        <f t="shared" si="6"/>
        <v>-16.666666666666664</v>
      </c>
      <c r="V30" s="449">
        <f t="shared" si="5"/>
        <v>19.16728163468133</v>
      </c>
    </row>
    <row r="31" spans="1:22" s="276" customFormat="1" ht="21">
      <c r="A31" s="228">
        <v>23</v>
      </c>
      <c r="B31" s="232" t="s">
        <v>42</v>
      </c>
      <c r="C31" s="428">
        <v>2407225.199087755</v>
      </c>
      <c r="D31" s="457">
        <v>0</v>
      </c>
      <c r="E31" s="428">
        <v>305203.78087105067</v>
      </c>
      <c r="F31" s="428">
        <v>133463.85573707675</v>
      </c>
      <c r="G31" s="208">
        <f t="shared" si="0"/>
        <v>2845892.835695882</v>
      </c>
      <c r="H31" s="306">
        <v>3</v>
      </c>
      <c r="I31" s="309" t="s">
        <v>12</v>
      </c>
      <c r="J31" s="208">
        <f t="shared" si="1"/>
        <v>948630.9452319606</v>
      </c>
      <c r="K31" s="232" t="str">
        <f>+'ต.4'!B27</f>
        <v>เศรษฐกิจเกษตรพหุภาคี</v>
      </c>
      <c r="L31" s="428">
        <f>+'ต.4'!C27</f>
        <v>2570246.3867686368</v>
      </c>
      <c r="M31" s="428">
        <f>+'ต.4'!D27</f>
        <v>0</v>
      </c>
      <c r="N31" s="428">
        <f>+'ต.4'!E27</f>
        <v>306112.240347678</v>
      </c>
      <c r="O31" s="428">
        <f>+'ต.4'!F27</f>
        <v>294951.84601401887</v>
      </c>
      <c r="P31" s="208">
        <f t="shared" si="2"/>
        <v>3171310.4731303332</v>
      </c>
      <c r="Q31" s="316">
        <f>+'ต.4'!H27</f>
        <v>3</v>
      </c>
      <c r="R31" s="516" t="str">
        <f>+'ต.4'!I27</f>
        <v>เรื่อง</v>
      </c>
      <c r="S31" s="208">
        <f t="shared" si="3"/>
        <v>1057103.4910434445</v>
      </c>
      <c r="T31" s="449">
        <f t="shared" si="6"/>
        <v>11.434641296142825</v>
      </c>
      <c r="U31" s="449">
        <f t="shared" si="6"/>
        <v>0</v>
      </c>
      <c r="V31" s="449">
        <f t="shared" si="5"/>
        <v>11.434641296142834</v>
      </c>
    </row>
    <row r="32" spans="1:22" s="276" customFormat="1" ht="21">
      <c r="A32" s="228">
        <v>24</v>
      </c>
      <c r="B32" s="232" t="s">
        <v>43</v>
      </c>
      <c r="C32" s="428">
        <v>1763449.3878095862</v>
      </c>
      <c r="D32" s="457">
        <v>0</v>
      </c>
      <c r="E32" s="428">
        <v>223581.6660353118</v>
      </c>
      <c r="F32" s="428">
        <v>97770.97497294647</v>
      </c>
      <c r="G32" s="208">
        <f t="shared" si="0"/>
        <v>2084802.0288178446</v>
      </c>
      <c r="H32" s="306">
        <v>2</v>
      </c>
      <c r="I32" s="309" t="s">
        <v>12</v>
      </c>
      <c r="J32" s="208">
        <f t="shared" si="1"/>
        <v>1042401.0144089223</v>
      </c>
      <c r="K32" s="232" t="str">
        <f>+'ต.4'!B28</f>
        <v>องค์การการค้าโลก</v>
      </c>
      <c r="L32" s="428">
        <f>+'ต.4'!C28</f>
        <v>1898430.5127766202</v>
      </c>
      <c r="M32" s="428">
        <f>+'ต.4'!D28</f>
        <v>0</v>
      </c>
      <c r="N32" s="428">
        <f>+'ต.4'!E28</f>
        <v>226100.04254924902</v>
      </c>
      <c r="O32" s="428">
        <f>+'ต.4'!F28</f>
        <v>217856.7732476336</v>
      </c>
      <c r="P32" s="208">
        <f t="shared" si="2"/>
        <v>2342387.328573503</v>
      </c>
      <c r="Q32" s="316">
        <f>+'ต.4'!H28</f>
        <v>2</v>
      </c>
      <c r="R32" s="516" t="str">
        <f>+'ต.4'!I28</f>
        <v>เรื่อง</v>
      </c>
      <c r="S32" s="208">
        <f t="shared" si="3"/>
        <v>1171193.6642867515</v>
      </c>
      <c r="T32" s="449">
        <f t="shared" si="6"/>
        <v>12.355384165743466</v>
      </c>
      <c r="U32" s="449">
        <f t="shared" si="6"/>
        <v>0</v>
      </c>
      <c r="V32" s="449">
        <f t="shared" si="5"/>
        <v>12.355384165743466</v>
      </c>
    </row>
    <row r="33" spans="1:22" s="276" customFormat="1" ht="21">
      <c r="A33" s="313" t="s">
        <v>160</v>
      </c>
      <c r="B33" s="312"/>
      <c r="C33" s="428"/>
      <c r="D33" s="457"/>
      <c r="E33" s="428"/>
      <c r="F33" s="428"/>
      <c r="G33" s="208"/>
      <c r="H33" s="306"/>
      <c r="I33" s="309"/>
      <c r="J33" s="208"/>
      <c r="K33" s="206" t="s">
        <v>160</v>
      </c>
      <c r="L33" s="428"/>
      <c r="M33" s="457"/>
      <c r="N33" s="460"/>
      <c r="O33" s="460"/>
      <c r="P33" s="208"/>
      <c r="Q33" s="310"/>
      <c r="R33" s="517"/>
      <c r="S33" s="208"/>
      <c r="T33" s="449"/>
      <c r="U33" s="449"/>
      <c r="V33" s="449"/>
    </row>
    <row r="34" spans="1:22" s="276" customFormat="1" ht="21">
      <c r="A34" s="228">
        <v>25</v>
      </c>
      <c r="B34" s="232" t="s">
        <v>265</v>
      </c>
      <c r="C34" s="428">
        <v>30669736.17166408</v>
      </c>
      <c r="D34" s="457">
        <v>0</v>
      </c>
      <c r="E34" s="428">
        <v>2197782.843034129</v>
      </c>
      <c r="F34" s="428">
        <v>2297098.304815407</v>
      </c>
      <c r="G34" s="208">
        <f t="shared" si="0"/>
        <v>35164617.31951362</v>
      </c>
      <c r="H34" s="306">
        <v>24</v>
      </c>
      <c r="I34" s="309" t="s">
        <v>51</v>
      </c>
      <c r="J34" s="315">
        <f>G34/H34</f>
        <v>1465192.3883130674</v>
      </c>
      <c r="K34" s="232" t="str">
        <f>+'ต.4'!B30</f>
        <v>รายงานการวิเคราะห์เศรษฐกิจการเกษตร</v>
      </c>
      <c r="L34" s="428">
        <f>+'ต.4'!C30</f>
        <v>28696448.62095458</v>
      </c>
      <c r="M34" s="428">
        <f>+'ต.4'!D30</f>
        <v>0</v>
      </c>
      <c r="N34" s="428">
        <f>+'ต.4'!E30</f>
        <v>2222051.7773729456</v>
      </c>
      <c r="O34" s="428">
        <f>+'ต.4'!F30</f>
        <v>3424584.742548072</v>
      </c>
      <c r="P34" s="208">
        <f>SUM(L34:O34)</f>
        <v>34343085.1408756</v>
      </c>
      <c r="Q34" s="316">
        <f>+'ต.4'!H30</f>
        <v>24</v>
      </c>
      <c r="R34" s="516" t="str">
        <f>+'ต.4'!I30</f>
        <v>สินค้า</v>
      </c>
      <c r="S34" s="315">
        <f>P34/Q34</f>
        <v>1430961.8808698168</v>
      </c>
      <c r="T34" s="449">
        <f t="shared" si="6"/>
        <v>-2.3362466059942943</v>
      </c>
      <c r="U34" s="449">
        <f t="shared" si="6"/>
        <v>0</v>
      </c>
      <c r="V34" s="449">
        <f>IF(J34=0,0,(S34-J34)/J34)*100</f>
        <v>-2.3362466059942837</v>
      </c>
    </row>
    <row r="35" spans="1:22" s="276" customFormat="1" ht="21">
      <c r="A35" s="308">
        <v>26</v>
      </c>
      <c r="B35" s="232" t="s">
        <v>266</v>
      </c>
      <c r="C35" s="428">
        <v>26316035.169172138</v>
      </c>
      <c r="D35" s="457">
        <v>0</v>
      </c>
      <c r="E35" s="428">
        <v>1885798.1127638496</v>
      </c>
      <c r="F35" s="428">
        <v>1971015.3174522081</v>
      </c>
      <c r="G35" s="208">
        <f>SUM(C35:F35)</f>
        <v>30172848.599388193</v>
      </c>
      <c r="H35" s="306">
        <v>15</v>
      </c>
      <c r="I35" s="309" t="s">
        <v>12</v>
      </c>
      <c r="J35" s="208">
        <f>G35/H35</f>
        <v>2011523.239959213</v>
      </c>
      <c r="K35" s="232" t="str">
        <f>+'ต.4'!B31</f>
        <v>รายงานการวิจัยเศรษฐกิจการเกษตร</v>
      </c>
      <c r="L35" s="428">
        <f>+'ต.4'!C31</f>
        <v>16117757.20403409</v>
      </c>
      <c r="M35" s="428">
        <f>+'ต.4'!D31</f>
        <v>0</v>
      </c>
      <c r="N35" s="428">
        <f>+'ต.4'!E31</f>
        <v>1248046.1089647606</v>
      </c>
      <c r="O35" s="428">
        <f>+'ต.4'!F31</f>
        <v>1923465.3783856726</v>
      </c>
      <c r="P35" s="208">
        <f>SUM(L35:O35)</f>
        <v>19289268.691384524</v>
      </c>
      <c r="Q35" s="316">
        <f>+'ต.4'!H31</f>
        <v>15</v>
      </c>
      <c r="R35" s="516" t="str">
        <f>+'ต.4'!I31</f>
        <v>เรื่อง</v>
      </c>
      <c r="S35" s="208">
        <f>P35/Q35</f>
        <v>1285951.2460923016</v>
      </c>
      <c r="T35" s="449">
        <f t="shared" si="6"/>
        <v>-36.07077360347194</v>
      </c>
      <c r="U35" s="449">
        <f t="shared" si="6"/>
        <v>0</v>
      </c>
      <c r="V35" s="449">
        <f>IF(J35=0,0,(S35-J35)/J35)*100</f>
        <v>-36.07077360347194</v>
      </c>
    </row>
    <row r="36" spans="1:22" ht="63">
      <c r="A36" s="228">
        <v>27</v>
      </c>
      <c r="B36" s="232" t="s">
        <v>139</v>
      </c>
      <c r="C36" s="428">
        <v>1751917.3554548025</v>
      </c>
      <c r="D36" s="457">
        <v>0</v>
      </c>
      <c r="E36" s="428">
        <v>125541.80070807497</v>
      </c>
      <c r="F36" s="428">
        <v>131214.90073690342</v>
      </c>
      <c r="G36" s="208">
        <f aca="true" t="shared" si="7" ref="G36:G106">SUM(C36:F36)</f>
        <v>2008674.0568997809</v>
      </c>
      <c r="H36" s="306">
        <v>1</v>
      </c>
      <c r="I36" s="309" t="s">
        <v>12</v>
      </c>
      <c r="J36" s="208">
        <f aca="true" t="shared" si="8" ref="J36:J106">G36/H36</f>
        <v>2008674.0568997809</v>
      </c>
      <c r="K36" s="232" t="str">
        <f>+'ต.4'!B44</f>
        <v>การบริหารจัดการการผลิตสินค้าเกษตรตามแผนที่เกษตรเพื่อการบริหารจัดการเชิงรุก (Agri-map)</v>
      </c>
      <c r="L36" s="428">
        <f>+'ต.4'!C44</f>
        <v>0</v>
      </c>
      <c r="M36" s="428">
        <f>+'ต.4'!D44</f>
        <v>0</v>
      </c>
      <c r="N36" s="428">
        <f>+'ต.4'!E44</f>
        <v>0</v>
      </c>
      <c r="O36" s="428">
        <f>+'ต.4'!F44</f>
        <v>0</v>
      </c>
      <c r="P36" s="208">
        <f aca="true" t="shared" si="9" ref="P36:P106">SUM(L36:O36)</f>
        <v>0</v>
      </c>
      <c r="Q36" s="316"/>
      <c r="R36" s="516"/>
      <c r="S36" s="208" t="e">
        <f aca="true" t="shared" si="10" ref="S36:S106">P36/Q36</f>
        <v>#DIV/0!</v>
      </c>
      <c r="T36" s="449">
        <f t="shared" si="6"/>
        <v>-100</v>
      </c>
      <c r="U36" s="449">
        <f t="shared" si="6"/>
        <v>-100</v>
      </c>
      <c r="V36" s="449" t="e">
        <f aca="true" t="shared" si="11" ref="V36:V106">IF(J36=0,0,(S36-J36)/J36)*100</f>
        <v>#DIV/0!</v>
      </c>
    </row>
    <row r="37" spans="1:22" ht="63">
      <c r="A37" s="308">
        <v>28</v>
      </c>
      <c r="B37" s="232" t="s">
        <v>148</v>
      </c>
      <c r="C37" s="428">
        <v>14060068.648458546</v>
      </c>
      <c r="D37" s="457">
        <v>0</v>
      </c>
      <c r="E37" s="428">
        <v>1007539.7282358697</v>
      </c>
      <c r="F37" s="428">
        <v>1053069.3735736161</v>
      </c>
      <c r="G37" s="208">
        <f t="shared" si="7"/>
        <v>16120677.75026803</v>
      </c>
      <c r="H37" s="306">
        <v>11</v>
      </c>
      <c r="I37" s="309" t="s">
        <v>12</v>
      </c>
      <c r="J37" s="208">
        <f t="shared" si="8"/>
        <v>1465516.1591152756</v>
      </c>
      <c r="K37" s="232"/>
      <c r="L37" s="428"/>
      <c r="M37" s="457"/>
      <c r="N37" s="428"/>
      <c r="O37" s="428"/>
      <c r="P37" s="208">
        <f t="shared" si="9"/>
        <v>0</v>
      </c>
      <c r="Q37" s="306"/>
      <c r="R37" s="516"/>
      <c r="S37" s="208" t="e">
        <f t="shared" si="10"/>
        <v>#DIV/0!</v>
      </c>
      <c r="T37" s="449">
        <f t="shared" si="6"/>
        <v>-100</v>
      </c>
      <c r="U37" s="449">
        <f t="shared" si="6"/>
        <v>-100</v>
      </c>
      <c r="V37" s="449" t="e">
        <f t="shared" si="11"/>
        <v>#DIV/0!</v>
      </c>
    </row>
    <row r="38" spans="1:22" ht="42">
      <c r="A38" s="228">
        <v>29</v>
      </c>
      <c r="B38" s="232" t="s">
        <v>149</v>
      </c>
      <c r="C38" s="428">
        <v>1751917.3554548025</v>
      </c>
      <c r="D38" s="457">
        <v>0</v>
      </c>
      <c r="E38" s="428">
        <v>125541.80070807497</v>
      </c>
      <c r="F38" s="428">
        <v>131214.90073690342</v>
      </c>
      <c r="G38" s="208">
        <f t="shared" si="7"/>
        <v>2008674.0568997809</v>
      </c>
      <c r="H38" s="306">
        <v>1</v>
      </c>
      <c r="I38" s="309" t="s">
        <v>12</v>
      </c>
      <c r="J38" s="208">
        <f t="shared" si="8"/>
        <v>2008674.0568997809</v>
      </c>
      <c r="K38" s="232" t="str">
        <f>+'ต.4'!B45</f>
        <v>ติดตามประเมินผลการพัฒนาเกษตรอินทรีย์</v>
      </c>
      <c r="L38" s="428">
        <f>+'ต.4'!C45</f>
        <v>0</v>
      </c>
      <c r="M38" s="428">
        <f>+'ต.4'!D45</f>
        <v>0</v>
      </c>
      <c r="N38" s="428">
        <f>+'ต.4'!E45</f>
        <v>0</v>
      </c>
      <c r="O38" s="428">
        <f>+'ต.4'!F45</f>
        <v>0</v>
      </c>
      <c r="P38" s="208">
        <f t="shared" si="9"/>
        <v>0</v>
      </c>
      <c r="Q38" s="306"/>
      <c r="R38" s="516"/>
      <c r="S38" s="208" t="e">
        <f t="shared" si="10"/>
        <v>#DIV/0!</v>
      </c>
      <c r="T38" s="449">
        <f t="shared" si="6"/>
        <v>-100</v>
      </c>
      <c r="U38" s="449">
        <f t="shared" si="6"/>
        <v>-100</v>
      </c>
      <c r="V38" s="449" t="e">
        <f t="shared" si="11"/>
        <v>#DIV/0!</v>
      </c>
    </row>
    <row r="39" spans="1:22" ht="63">
      <c r="A39" s="308">
        <v>30</v>
      </c>
      <c r="B39" s="232"/>
      <c r="C39" s="428"/>
      <c r="D39" s="457"/>
      <c r="E39" s="428"/>
      <c r="F39" s="428"/>
      <c r="G39" s="208">
        <f t="shared" si="7"/>
        <v>0</v>
      </c>
      <c r="H39" s="306"/>
      <c r="I39" s="309"/>
      <c r="J39" s="208" t="e">
        <f t="shared" si="8"/>
        <v>#DIV/0!</v>
      </c>
      <c r="K39" s="232" t="str">
        <f>+'ต.4'!B32</f>
        <v>ติดตามสถานการณ์สินค้าเกษตร ปัจจัยการผลิต และภาวะเศรษฐกิจสังคมครัวเรือนและสถาบันเกษตรกร</v>
      </c>
      <c r="L39" s="428">
        <f>+'ต.4'!C32</f>
        <v>13165045.51182689</v>
      </c>
      <c r="M39" s="428">
        <f>+'ต.4'!D32</f>
        <v>0</v>
      </c>
      <c r="N39" s="428">
        <f>+'ต.4'!E32</f>
        <v>1019408.8183228837</v>
      </c>
      <c r="O39" s="428">
        <f>+'ต.4'!F32</f>
        <v>1571093.851726019</v>
      </c>
      <c r="P39" s="208">
        <f t="shared" si="9"/>
        <v>15755548.181875793</v>
      </c>
      <c r="Q39" s="316">
        <f>+'ต.4'!H32</f>
        <v>11</v>
      </c>
      <c r="R39" s="516" t="str">
        <f>+'ต.4'!I32</f>
        <v>เรื่อง</v>
      </c>
      <c r="S39" s="208">
        <f t="shared" si="10"/>
        <v>1432322.5619887086</v>
      </c>
      <c r="T39" s="449">
        <f t="shared" si="6"/>
        <v>0</v>
      </c>
      <c r="U39" s="449">
        <f t="shared" si="6"/>
        <v>0</v>
      </c>
      <c r="V39" s="449" t="e">
        <f t="shared" si="11"/>
        <v>#DIV/0!</v>
      </c>
    </row>
    <row r="40" spans="1:22" ht="42">
      <c r="A40" s="228">
        <v>31</v>
      </c>
      <c r="B40" s="232"/>
      <c r="C40" s="428"/>
      <c r="D40" s="457"/>
      <c r="E40" s="428"/>
      <c r="F40" s="428"/>
      <c r="G40" s="208">
        <f t="shared" si="7"/>
        <v>0</v>
      </c>
      <c r="H40" s="306"/>
      <c r="I40" s="309"/>
      <c r="J40" s="208" t="e">
        <f t="shared" si="8"/>
        <v>#DIV/0!</v>
      </c>
      <c r="K40" s="232" t="str">
        <f>+'ต.4'!B33</f>
        <v>การศึกษาการบริหารจัดการกลุ่มเกษตรกรที่ผลิตปุ๋ยอินทรีย์</v>
      </c>
      <c r="L40" s="428">
        <f>+'ต.4'!C33</f>
        <v>1074982.5073283887</v>
      </c>
      <c r="M40" s="428">
        <f>+'ต.4'!D33</f>
        <v>0</v>
      </c>
      <c r="N40" s="428">
        <f>+'ต.4'!E33</f>
        <v>83239.1081769481</v>
      </c>
      <c r="O40" s="428">
        <f>+'ต.4'!F33</f>
        <v>128286.56053330167</v>
      </c>
      <c r="P40" s="208">
        <f t="shared" si="9"/>
        <v>1286508.1760386385</v>
      </c>
      <c r="Q40" s="316">
        <f>+'ต.4'!H33</f>
        <v>1</v>
      </c>
      <c r="R40" s="516" t="str">
        <f>+'ต.4'!I33</f>
        <v>เรื่อง</v>
      </c>
      <c r="S40" s="208">
        <f aca="true" t="shared" si="12" ref="S40:S50">P40/Q40</f>
        <v>1286508.1760386385</v>
      </c>
      <c r="T40" s="449">
        <f aca="true" t="shared" si="13" ref="T40:T50">IF(G40=0,0,(P40-G40)/G40)*100</f>
        <v>0</v>
      </c>
      <c r="U40" s="449">
        <f aca="true" t="shared" si="14" ref="U40:U50">IF(H40=0,0,(Q40-H40)/H40)*100</f>
        <v>0</v>
      </c>
      <c r="V40" s="449" t="e">
        <f aca="true" t="shared" si="15" ref="V40:V50">IF(J40=0,0,(S40-J40)/J40)*100</f>
        <v>#DIV/0!</v>
      </c>
    </row>
    <row r="41" spans="1:22" ht="42">
      <c r="A41" s="308">
        <v>32</v>
      </c>
      <c r="B41" s="232"/>
      <c r="C41" s="428"/>
      <c r="D41" s="457"/>
      <c r="E41" s="428"/>
      <c r="F41" s="428"/>
      <c r="G41" s="208">
        <f t="shared" si="7"/>
        <v>0</v>
      </c>
      <c r="H41" s="306"/>
      <c r="I41" s="309"/>
      <c r="J41" s="208" t="e">
        <f t="shared" si="8"/>
        <v>#DIV/0!</v>
      </c>
      <c r="K41" s="232" t="str">
        <f>+'ต.4'!B34</f>
        <v>การศึกษาแนวทางการพัฒนาเกษตรอัตลักษณ์พื้นถิ่นอย่างยั่งยืน</v>
      </c>
      <c r="L41" s="428">
        <f>+'ต.4'!C34</f>
        <v>1074982.5073283887</v>
      </c>
      <c r="M41" s="428">
        <f>+'ต.4'!D34</f>
        <v>0</v>
      </c>
      <c r="N41" s="428">
        <f>+'ต.4'!E34</f>
        <v>83239.1081769481</v>
      </c>
      <c r="O41" s="428">
        <f>+'ต.4'!F34</f>
        <v>128286.56053330167</v>
      </c>
      <c r="P41" s="208">
        <f t="shared" si="9"/>
        <v>1286508.1760386385</v>
      </c>
      <c r="Q41" s="316">
        <f>+'ต.4'!H34</f>
        <v>1</v>
      </c>
      <c r="R41" s="516" t="str">
        <f>+'ต.4'!I34</f>
        <v>เรื่อง</v>
      </c>
      <c r="S41" s="208">
        <f t="shared" si="12"/>
        <v>1286508.1760386385</v>
      </c>
      <c r="T41" s="449">
        <f t="shared" si="13"/>
        <v>0</v>
      </c>
      <c r="U41" s="449">
        <f t="shared" si="14"/>
        <v>0</v>
      </c>
      <c r="V41" s="449" t="e">
        <f t="shared" si="15"/>
        <v>#DIV/0!</v>
      </c>
    </row>
    <row r="42" spans="1:22" ht="63">
      <c r="A42" s="228">
        <v>33</v>
      </c>
      <c r="B42" s="232"/>
      <c r="C42" s="428"/>
      <c r="D42" s="457"/>
      <c r="E42" s="428"/>
      <c r="F42" s="428"/>
      <c r="G42" s="208">
        <f t="shared" si="7"/>
        <v>0</v>
      </c>
      <c r="H42" s="306"/>
      <c r="I42" s="309"/>
      <c r="J42" s="208" t="e">
        <f t="shared" si="8"/>
        <v>#DIV/0!</v>
      </c>
      <c r="K42" s="232" t="str">
        <f>+'ต.4'!B35</f>
        <v>การศึกษาความเหมาะสมของรูปแบบการปลูกพืชเสริมและการทำอาชีพเสริมในสวนยางพารา</v>
      </c>
      <c r="L42" s="428">
        <f>+'ต.4'!C35</f>
        <v>1074982.5073283887</v>
      </c>
      <c r="M42" s="428">
        <f>+'ต.4'!D35</f>
        <v>0</v>
      </c>
      <c r="N42" s="428">
        <f>+'ต.4'!E35</f>
        <v>83239.1081769481</v>
      </c>
      <c r="O42" s="428">
        <f>+'ต.4'!F35</f>
        <v>128286.56053330167</v>
      </c>
      <c r="P42" s="208">
        <f t="shared" si="9"/>
        <v>1286508.1760386385</v>
      </c>
      <c r="Q42" s="316">
        <f>+'ต.4'!H35</f>
        <v>1</v>
      </c>
      <c r="R42" s="516" t="str">
        <f>+'ต.4'!I35</f>
        <v>เรื่อง</v>
      </c>
      <c r="S42" s="208">
        <f t="shared" si="12"/>
        <v>1286508.1760386385</v>
      </c>
      <c r="T42" s="449">
        <f t="shared" si="13"/>
        <v>0</v>
      </c>
      <c r="U42" s="449">
        <f t="shared" si="14"/>
        <v>0</v>
      </c>
      <c r="V42" s="449" t="e">
        <f t="shared" si="15"/>
        <v>#DIV/0!</v>
      </c>
    </row>
    <row r="43" spans="1:22" ht="42">
      <c r="A43" s="308">
        <v>34</v>
      </c>
      <c r="B43" s="232"/>
      <c r="C43" s="428"/>
      <c r="D43" s="457"/>
      <c r="E43" s="428"/>
      <c r="F43" s="428"/>
      <c r="G43" s="208">
        <f t="shared" si="7"/>
        <v>0</v>
      </c>
      <c r="H43" s="306"/>
      <c r="I43" s="309"/>
      <c r="J43" s="208" t="e">
        <f t="shared" si="8"/>
        <v>#DIV/0!</v>
      </c>
      <c r="K43" s="232" t="str">
        <f>+'ต.4'!B36</f>
        <v>การศึกษาการบริหารจัดการสินค้าประมงตลอดห่วงโซ่อุปทาน</v>
      </c>
      <c r="L43" s="428">
        <f>+'ต.4'!C36</f>
        <v>1074982.5073283887</v>
      </c>
      <c r="M43" s="428">
        <f>+'ต.4'!D36</f>
        <v>0</v>
      </c>
      <c r="N43" s="428">
        <f>+'ต.4'!E36</f>
        <v>83239.1081769481</v>
      </c>
      <c r="O43" s="428">
        <f>+'ต.4'!F36</f>
        <v>128286.56053330167</v>
      </c>
      <c r="P43" s="208">
        <f t="shared" si="9"/>
        <v>1286508.1760386385</v>
      </c>
      <c r="Q43" s="316">
        <f>+'ต.4'!H36</f>
        <v>1</v>
      </c>
      <c r="R43" s="516" t="str">
        <f>+'ต.4'!I36</f>
        <v>เรื่อง</v>
      </c>
      <c r="S43" s="208">
        <f t="shared" si="12"/>
        <v>1286508.1760386385</v>
      </c>
      <c r="T43" s="449">
        <f t="shared" si="13"/>
        <v>0</v>
      </c>
      <c r="U43" s="449">
        <f t="shared" si="14"/>
        <v>0</v>
      </c>
      <c r="V43" s="449" t="e">
        <f t="shared" si="15"/>
        <v>#DIV/0!</v>
      </c>
    </row>
    <row r="44" spans="1:22" ht="21">
      <c r="A44" s="228">
        <v>35</v>
      </c>
      <c r="B44" s="232"/>
      <c r="C44" s="428"/>
      <c r="D44" s="457"/>
      <c r="E44" s="428"/>
      <c r="F44" s="428"/>
      <c r="G44" s="208">
        <f t="shared" si="7"/>
        <v>0</v>
      </c>
      <c r="H44" s="306"/>
      <c r="I44" s="309"/>
      <c r="J44" s="208" t="e">
        <f t="shared" si="8"/>
        <v>#DIV/0!</v>
      </c>
      <c r="K44" s="232" t="str">
        <f>+'ต.4'!B37</f>
        <v>การศึกษาห่วงโซ่อุปทานสินค้าข้าวเจ้า</v>
      </c>
      <c r="L44" s="428">
        <f>+'ต.4'!C37</f>
        <v>1074982.5073283887</v>
      </c>
      <c r="M44" s="428">
        <f>+'ต.4'!D37</f>
        <v>0</v>
      </c>
      <c r="N44" s="428">
        <f>+'ต.4'!E37</f>
        <v>83239.1081769481</v>
      </c>
      <c r="O44" s="428">
        <f>+'ต.4'!F37</f>
        <v>128286.56053330167</v>
      </c>
      <c r="P44" s="208">
        <f t="shared" si="9"/>
        <v>1286508.1760386385</v>
      </c>
      <c r="Q44" s="316">
        <f>+'ต.4'!H37</f>
        <v>1</v>
      </c>
      <c r="R44" s="516" t="str">
        <f>+'ต.4'!I37</f>
        <v>เรื่อง</v>
      </c>
      <c r="S44" s="208">
        <f t="shared" si="12"/>
        <v>1286508.1760386385</v>
      </c>
      <c r="T44" s="449">
        <f t="shared" si="13"/>
        <v>0</v>
      </c>
      <c r="U44" s="449">
        <f t="shared" si="14"/>
        <v>0</v>
      </c>
      <c r="V44" s="449" t="e">
        <f t="shared" si="15"/>
        <v>#DIV/0!</v>
      </c>
    </row>
    <row r="45" spans="1:22" ht="42">
      <c r="A45" s="308">
        <v>36</v>
      </c>
      <c r="B45" s="232"/>
      <c r="C45" s="428"/>
      <c r="D45" s="457"/>
      <c r="E45" s="428"/>
      <c r="F45" s="428"/>
      <c r="G45" s="208">
        <f t="shared" si="7"/>
        <v>0</v>
      </c>
      <c r="H45" s="306"/>
      <c r="I45" s="309"/>
      <c r="J45" s="208" t="e">
        <f t="shared" si="8"/>
        <v>#DIV/0!</v>
      </c>
      <c r="K45" s="232" t="str">
        <f>+'ต.4'!B38</f>
        <v>การศึกษาศักยภาพการแปรรูปใบสับปะรดเป็นผลิตภัณฑ์เส้นใย</v>
      </c>
      <c r="L45" s="428">
        <f>+'ต.4'!C38</f>
        <v>1074982.5073283887</v>
      </c>
      <c r="M45" s="428">
        <f>+'ต.4'!D38</f>
        <v>0</v>
      </c>
      <c r="N45" s="428">
        <f>+'ต.4'!E38</f>
        <v>83239.1081769481</v>
      </c>
      <c r="O45" s="428">
        <f>+'ต.4'!F38</f>
        <v>128286.56053330167</v>
      </c>
      <c r="P45" s="208">
        <f t="shared" si="9"/>
        <v>1286508.1760386385</v>
      </c>
      <c r="Q45" s="316">
        <f>+'ต.4'!H38</f>
        <v>1</v>
      </c>
      <c r="R45" s="516" t="str">
        <f>+'ต.4'!I38</f>
        <v>เรื่อง</v>
      </c>
      <c r="S45" s="208">
        <f t="shared" si="12"/>
        <v>1286508.1760386385</v>
      </c>
      <c r="T45" s="449">
        <f t="shared" si="13"/>
        <v>0</v>
      </c>
      <c r="U45" s="449">
        <f t="shared" si="14"/>
        <v>0</v>
      </c>
      <c r="V45" s="449" t="e">
        <f t="shared" si="15"/>
        <v>#DIV/0!</v>
      </c>
    </row>
    <row r="46" spans="1:22" ht="42">
      <c r="A46" s="228">
        <v>37</v>
      </c>
      <c r="B46" s="232"/>
      <c r="C46" s="428"/>
      <c r="D46" s="457"/>
      <c r="E46" s="428"/>
      <c r="F46" s="428"/>
      <c r="G46" s="208">
        <f t="shared" si="7"/>
        <v>0</v>
      </c>
      <c r="H46" s="306"/>
      <c r="I46" s="309"/>
      <c r="J46" s="208" t="e">
        <f t="shared" si="8"/>
        <v>#DIV/0!</v>
      </c>
      <c r="K46" s="232" t="str">
        <f>+'ต.4'!B39</f>
        <v>การศึกษาความคุ้มค่าการปลูกพืชในโรงเรือนด้วยเทคโนโลยีอัจฉริยะ</v>
      </c>
      <c r="L46" s="428">
        <f>+'ต.4'!C39</f>
        <v>1074982.5073283887</v>
      </c>
      <c r="M46" s="428">
        <f>+'ต.4'!D39</f>
        <v>0</v>
      </c>
      <c r="N46" s="428">
        <f>+'ต.4'!E39</f>
        <v>83239.1081769481</v>
      </c>
      <c r="O46" s="428">
        <f>+'ต.4'!F39</f>
        <v>128286.56053330167</v>
      </c>
      <c r="P46" s="208">
        <f t="shared" si="9"/>
        <v>1286508.1760386385</v>
      </c>
      <c r="Q46" s="316">
        <f>+'ต.4'!H39</f>
        <v>1</v>
      </c>
      <c r="R46" s="516" t="str">
        <f>+'ต.4'!I39</f>
        <v>เรื่อง</v>
      </c>
      <c r="S46" s="208">
        <f t="shared" si="12"/>
        <v>1286508.1760386385</v>
      </c>
      <c r="T46" s="449">
        <f t="shared" si="13"/>
        <v>0</v>
      </c>
      <c r="U46" s="449">
        <f t="shared" si="14"/>
        <v>0</v>
      </c>
      <c r="V46" s="449" t="e">
        <f t="shared" si="15"/>
        <v>#DIV/0!</v>
      </c>
    </row>
    <row r="47" spans="1:22" ht="42">
      <c r="A47" s="308">
        <v>38</v>
      </c>
      <c r="B47" s="232"/>
      <c r="C47" s="428"/>
      <c r="D47" s="457"/>
      <c r="E47" s="428"/>
      <c r="F47" s="428"/>
      <c r="G47" s="208">
        <f t="shared" si="7"/>
        <v>0</v>
      </c>
      <c r="H47" s="306"/>
      <c r="I47" s="309"/>
      <c r="J47" s="208" t="e">
        <f t="shared" si="8"/>
        <v>#DIV/0!</v>
      </c>
      <c r="K47" s="232" t="str">
        <f>+'ต.4'!B40</f>
        <v>การศึกษาการบริหารจัดการอ้อยไฟไหม้ทั้งระบบ</v>
      </c>
      <c r="L47" s="428">
        <f>+'ต.4'!C40</f>
        <v>1074982.5073283887</v>
      </c>
      <c r="M47" s="428">
        <f>+'ต.4'!D40</f>
        <v>0</v>
      </c>
      <c r="N47" s="428">
        <f>+'ต.4'!E40</f>
        <v>83239.1081769481</v>
      </c>
      <c r="O47" s="428">
        <f>+'ต.4'!F40</f>
        <v>128286.56053330167</v>
      </c>
      <c r="P47" s="208">
        <f t="shared" si="9"/>
        <v>1286508.1760386385</v>
      </c>
      <c r="Q47" s="316">
        <f>+'ต.4'!H40</f>
        <v>1</v>
      </c>
      <c r="R47" s="516" t="str">
        <f>+'ต.4'!I40</f>
        <v>เรื่อง</v>
      </c>
      <c r="S47" s="208">
        <f t="shared" si="12"/>
        <v>1286508.1760386385</v>
      </c>
      <c r="T47" s="449">
        <f t="shared" si="13"/>
        <v>0</v>
      </c>
      <c r="U47" s="449">
        <f t="shared" si="14"/>
        <v>0</v>
      </c>
      <c r="V47" s="449" t="e">
        <f t="shared" si="15"/>
        <v>#DIV/0!</v>
      </c>
    </row>
    <row r="48" spans="1:22" ht="63">
      <c r="A48" s="228">
        <v>39</v>
      </c>
      <c r="B48" s="232"/>
      <c r="C48" s="428"/>
      <c r="D48" s="457"/>
      <c r="E48" s="428"/>
      <c r="F48" s="428"/>
      <c r="G48" s="208">
        <f t="shared" si="7"/>
        <v>0</v>
      </c>
      <c r="H48" s="306"/>
      <c r="I48" s="309"/>
      <c r="J48" s="208" t="e">
        <f t="shared" si="8"/>
        <v>#DIV/0!</v>
      </c>
      <c r="K48" s="232" t="str">
        <f>+'ต.4'!B41</f>
        <v>การวิเคราะห์พฤติกรรมการตัดสินใจปลูกพืชของเกษตรกรภายใต้การเปลี่ยนแปลงภูมิอากาศ</v>
      </c>
      <c r="L48" s="428">
        <f>+'ต.4'!C41</f>
        <v>1074982.5073283887</v>
      </c>
      <c r="M48" s="428">
        <f>+'ต.4'!D41</f>
        <v>0</v>
      </c>
      <c r="N48" s="428">
        <f>+'ต.4'!E41</f>
        <v>83239.1081769481</v>
      </c>
      <c r="O48" s="428">
        <f>+'ต.4'!F41</f>
        <v>128286.56053330167</v>
      </c>
      <c r="P48" s="208">
        <f t="shared" si="9"/>
        <v>1286508.1760386385</v>
      </c>
      <c r="Q48" s="316">
        <f>+'ต.4'!H41</f>
        <v>1</v>
      </c>
      <c r="R48" s="516" t="str">
        <f>+'ต.4'!I41</f>
        <v>เรื่อง</v>
      </c>
      <c r="S48" s="208">
        <f t="shared" si="12"/>
        <v>1286508.1760386385</v>
      </c>
      <c r="T48" s="449">
        <f t="shared" si="13"/>
        <v>0</v>
      </c>
      <c r="U48" s="449">
        <f t="shared" si="14"/>
        <v>0</v>
      </c>
      <c r="V48" s="449" t="e">
        <f t="shared" si="15"/>
        <v>#DIV/0!</v>
      </c>
    </row>
    <row r="49" spans="1:22" ht="84">
      <c r="A49" s="308">
        <v>40</v>
      </c>
      <c r="B49" s="232"/>
      <c r="C49" s="428"/>
      <c r="D49" s="457"/>
      <c r="E49" s="428"/>
      <c r="F49" s="428"/>
      <c r="G49" s="208">
        <f t="shared" si="7"/>
        <v>0</v>
      </c>
      <c r="H49" s="306"/>
      <c r="I49" s="309"/>
      <c r="J49" s="208" t="e">
        <f t="shared" si="8"/>
        <v>#DIV/0!</v>
      </c>
      <c r="K49" s="232" t="str">
        <f>+'ต.4'!B42</f>
        <v>การศึกษาแนวทางการเพิ่มศักยภาพการผลิตของครัวเรือนเกษตรที่มีรายได้ต่ำกว่าเส้นยากจน เพื่อลดความเหลื่อมล้ำทางด้านรายได้ในภาคเกษตร</v>
      </c>
      <c r="L49" s="428">
        <f>+'ต.4'!C42</f>
        <v>1074982.5073283887</v>
      </c>
      <c r="M49" s="428">
        <f>+'ต.4'!D42</f>
        <v>0</v>
      </c>
      <c r="N49" s="428">
        <f>+'ต.4'!E42</f>
        <v>83239.1081769481</v>
      </c>
      <c r="O49" s="428">
        <f>+'ต.4'!F42</f>
        <v>128286.56053330167</v>
      </c>
      <c r="P49" s="208">
        <f t="shared" si="9"/>
        <v>1286508.1760386385</v>
      </c>
      <c r="Q49" s="316">
        <f>+'ต.4'!H42</f>
        <v>1</v>
      </c>
      <c r="R49" s="516" t="str">
        <f>+'ต.4'!I42</f>
        <v>เรื่อง</v>
      </c>
      <c r="S49" s="208">
        <f t="shared" si="12"/>
        <v>1286508.1760386385</v>
      </c>
      <c r="T49" s="449">
        <f t="shared" si="13"/>
        <v>0</v>
      </c>
      <c r="U49" s="449">
        <f t="shared" si="14"/>
        <v>0</v>
      </c>
      <c r="V49" s="449" t="e">
        <f t="shared" si="15"/>
        <v>#DIV/0!</v>
      </c>
    </row>
    <row r="50" spans="1:22" ht="42">
      <c r="A50" s="228">
        <v>41</v>
      </c>
      <c r="B50" s="232"/>
      <c r="C50" s="428"/>
      <c r="D50" s="457"/>
      <c r="E50" s="428"/>
      <c r="F50" s="428"/>
      <c r="G50" s="208">
        <f t="shared" si="7"/>
        <v>0</v>
      </c>
      <c r="H50" s="306"/>
      <c r="I50" s="309"/>
      <c r="J50" s="208" t="e">
        <f t="shared" si="8"/>
        <v>#DIV/0!</v>
      </c>
      <c r="K50" s="232" t="str">
        <f>+'ต.4'!B43</f>
        <v>การศึกษาแนวทางการพัฒนาระบบประกันภัยผลผลิตทางการเกษตร</v>
      </c>
      <c r="L50" s="428">
        <f>+'ต.4'!C43</f>
        <v>1074982.5073283887</v>
      </c>
      <c r="M50" s="428">
        <f>+'ต.4'!D43</f>
        <v>0</v>
      </c>
      <c r="N50" s="428">
        <f>+'ต.4'!E43</f>
        <v>83239.1081769481</v>
      </c>
      <c r="O50" s="428">
        <f>+'ต.4'!F43</f>
        <v>128286.56053330167</v>
      </c>
      <c r="P50" s="208">
        <f t="shared" si="9"/>
        <v>1286508.1760386385</v>
      </c>
      <c r="Q50" s="316">
        <f>+'ต.4'!H43</f>
        <v>1</v>
      </c>
      <c r="R50" s="516" t="str">
        <f>+'ต.4'!I43</f>
        <v>เรื่อง</v>
      </c>
      <c r="S50" s="208">
        <f t="shared" si="12"/>
        <v>1286508.1760386385</v>
      </c>
      <c r="T50" s="449">
        <f t="shared" si="13"/>
        <v>0</v>
      </c>
      <c r="U50" s="449">
        <f t="shared" si="14"/>
        <v>0</v>
      </c>
      <c r="V50" s="449" t="e">
        <f t="shared" si="15"/>
        <v>#DIV/0!</v>
      </c>
    </row>
    <row r="51" spans="1:22" ht="21">
      <c r="A51" s="313" t="s">
        <v>58</v>
      </c>
      <c r="B51" s="232"/>
      <c r="C51" s="428"/>
      <c r="D51" s="457"/>
      <c r="E51" s="428"/>
      <c r="F51" s="428"/>
      <c r="G51" s="208"/>
      <c r="H51" s="306"/>
      <c r="I51" s="309"/>
      <c r="J51" s="208"/>
      <c r="K51" s="206" t="s">
        <v>58</v>
      </c>
      <c r="L51" s="428"/>
      <c r="M51" s="457"/>
      <c r="N51" s="428"/>
      <c r="O51" s="428"/>
      <c r="P51" s="208"/>
      <c r="Q51" s="306"/>
      <c r="R51" s="516"/>
      <c r="S51" s="208"/>
      <c r="T51" s="449"/>
      <c r="U51" s="449"/>
      <c r="V51" s="449"/>
    </row>
    <row r="52" spans="1:22" ht="42">
      <c r="A52" s="228">
        <v>42</v>
      </c>
      <c r="B52" s="232" t="s">
        <v>267</v>
      </c>
      <c r="C52" s="428">
        <v>22022157.004234355</v>
      </c>
      <c r="D52" s="457">
        <v>0</v>
      </c>
      <c r="E52" s="428">
        <v>1431484.487016601</v>
      </c>
      <c r="F52" s="428">
        <v>9875551.576763293</v>
      </c>
      <c r="G52" s="208">
        <f t="shared" si="7"/>
        <v>33329193.06801425</v>
      </c>
      <c r="H52" s="306">
        <v>50</v>
      </c>
      <c r="I52" s="309" t="s">
        <v>51</v>
      </c>
      <c r="J52" s="208">
        <f t="shared" si="8"/>
        <v>666583.861360285</v>
      </c>
      <c r="K52" s="216" t="str">
        <f>+'ต.4'!B47</f>
        <v>ข้อมูลปริมาณการผลิตสินค้าเกษตรที่สำคัญ</v>
      </c>
      <c r="L52" s="428">
        <f>+'ต.4'!C47</f>
        <v>19528128.2805662</v>
      </c>
      <c r="M52" s="428">
        <f>+'ต.4'!D47</f>
        <v>0</v>
      </c>
      <c r="N52" s="428">
        <f>+'ต.4'!E47</f>
        <v>1276810.6982162003</v>
      </c>
      <c r="O52" s="428">
        <f>+'ต.4'!F47</f>
        <v>7960122.437798822</v>
      </c>
      <c r="P52" s="208">
        <f t="shared" si="9"/>
        <v>28765061.41658122</v>
      </c>
      <c r="Q52" s="316">
        <f>+'ต.4'!H47</f>
        <v>50</v>
      </c>
      <c r="R52" s="516" t="str">
        <f>+'ต.4'!I47</f>
        <v>สินค้า</v>
      </c>
      <c r="S52" s="208">
        <f t="shared" si="10"/>
        <v>575301.2283316244</v>
      </c>
      <c r="T52" s="449">
        <f t="shared" si="6"/>
        <v>-13.694095870005288</v>
      </c>
      <c r="U52" s="449">
        <f t="shared" si="6"/>
        <v>0</v>
      </c>
      <c r="V52" s="449">
        <f t="shared" si="11"/>
        <v>-13.694095870005288</v>
      </c>
    </row>
    <row r="53" spans="1:22" ht="42">
      <c r="A53" s="228">
        <v>43</v>
      </c>
      <c r="B53" s="232" t="s">
        <v>435</v>
      </c>
      <c r="C53" s="428">
        <v>1669549.808985276</v>
      </c>
      <c r="D53" s="457">
        <v>0</v>
      </c>
      <c r="E53" s="428">
        <v>108524.09468356901</v>
      </c>
      <c r="F53" s="428">
        <v>748688.0256751955</v>
      </c>
      <c r="G53" s="208">
        <f t="shared" si="7"/>
        <v>2526761.9293440403</v>
      </c>
      <c r="H53" s="306">
        <v>10</v>
      </c>
      <c r="I53" s="309" t="s">
        <v>13</v>
      </c>
      <c r="J53" s="208">
        <f t="shared" si="8"/>
        <v>252676.19293440404</v>
      </c>
      <c r="K53" s="216" t="str">
        <f>+'ต.4'!B48</f>
        <v>ข้อมูลการตรวจสอบเพื่อควบคุมคุณภาพข้อมูล(Sample Check)</v>
      </c>
      <c r="L53" s="428">
        <f>+'ต.4'!C48</f>
        <v>1639634.0493234168</v>
      </c>
      <c r="M53" s="428">
        <f>+'ต.4'!D48</f>
        <v>0</v>
      </c>
      <c r="N53" s="428">
        <f>+'ต.4'!E48</f>
        <v>107204.45222694882</v>
      </c>
      <c r="O53" s="428">
        <f>+'ต.4'!F48</f>
        <v>668353.2388911494</v>
      </c>
      <c r="P53" s="208">
        <f t="shared" si="9"/>
        <v>2415191.740441515</v>
      </c>
      <c r="Q53" s="316">
        <f>+'ต.4'!H48</f>
        <v>10</v>
      </c>
      <c r="R53" s="516" t="str">
        <f>+'ต.4'!I48</f>
        <v>ครั้ง</v>
      </c>
      <c r="S53" s="208">
        <f t="shared" si="10"/>
        <v>241519.1740441515</v>
      </c>
      <c r="T53" s="449">
        <f t="shared" si="6"/>
        <v>-4.41554020609648</v>
      </c>
      <c r="U53" s="449">
        <f t="shared" si="6"/>
        <v>0</v>
      </c>
      <c r="V53" s="449">
        <f t="shared" si="11"/>
        <v>-4.415540206096487</v>
      </c>
    </row>
    <row r="54" spans="1:22" ht="21">
      <c r="A54" s="228">
        <v>44</v>
      </c>
      <c r="B54" s="312" t="s">
        <v>269</v>
      </c>
      <c r="C54" s="428">
        <v>512348.6186304022</v>
      </c>
      <c r="D54" s="457">
        <v>0</v>
      </c>
      <c r="E54" s="428">
        <v>33303.69043199472</v>
      </c>
      <c r="F54" s="428">
        <v>229756.11369926628</v>
      </c>
      <c r="G54" s="208">
        <f t="shared" si="7"/>
        <v>775408.4227616631</v>
      </c>
      <c r="H54" s="306">
        <v>10</v>
      </c>
      <c r="I54" s="309" t="s">
        <v>13</v>
      </c>
      <c r="J54" s="208">
        <f t="shared" si="8"/>
        <v>77540.84227616631</v>
      </c>
      <c r="K54" s="216" t="str">
        <f>+'ต.4'!B49</f>
        <v>ข้อมูลการนิเทศการปฏิบัติงาน สศข.</v>
      </c>
      <c r="L54" s="428">
        <f>+'ต.4'!C49</f>
        <v>503168.1209563925</v>
      </c>
      <c r="M54" s="428">
        <f>+'ต.4'!D49</f>
        <v>0</v>
      </c>
      <c r="N54" s="428">
        <f>+'ต.4'!E49</f>
        <v>32898.720789222396</v>
      </c>
      <c r="O54" s="428">
        <f>+'ต.4'!F49</f>
        <v>205103.1103475485</v>
      </c>
      <c r="P54" s="208">
        <f t="shared" si="9"/>
        <v>741169.9520931634</v>
      </c>
      <c r="Q54" s="316">
        <f>+'ต.4'!H49</f>
        <v>10</v>
      </c>
      <c r="R54" s="516" t="str">
        <f>+'ต.4'!I49</f>
        <v>ครั้ง</v>
      </c>
      <c r="S54" s="208">
        <f t="shared" si="10"/>
        <v>74116.99520931634</v>
      </c>
      <c r="T54" s="449">
        <f t="shared" si="6"/>
        <v>-4.415540206096467</v>
      </c>
      <c r="U54" s="449">
        <f t="shared" si="6"/>
        <v>0</v>
      </c>
      <c r="V54" s="449">
        <f t="shared" si="11"/>
        <v>-4.41554020609646</v>
      </c>
    </row>
    <row r="55" spans="1:22" ht="42">
      <c r="A55" s="228">
        <v>45</v>
      </c>
      <c r="B55" s="232" t="s">
        <v>270</v>
      </c>
      <c r="C55" s="428">
        <v>8701092.9198439</v>
      </c>
      <c r="D55" s="457">
        <v>0</v>
      </c>
      <c r="E55" s="428">
        <v>565588.535784738</v>
      </c>
      <c r="F55" s="428">
        <v>3901892.6205823673</v>
      </c>
      <c r="G55" s="208">
        <f t="shared" si="7"/>
        <v>13168574.076211005</v>
      </c>
      <c r="H55" s="306">
        <v>220</v>
      </c>
      <c r="I55" s="309" t="s">
        <v>51</v>
      </c>
      <c r="J55" s="208">
        <f t="shared" si="8"/>
        <v>59857.15489186821</v>
      </c>
      <c r="K55" s="216" t="str">
        <f>+'ต.4'!B50</f>
        <v>ข้อมูลต้นทุนการผลิตและราคาสินค้าเกษตร</v>
      </c>
      <c r="L55" s="428">
        <f>+'ต.4'!C50</f>
        <v>8545182.743828388</v>
      </c>
      <c r="M55" s="428">
        <f>+'ต.4'!D50</f>
        <v>0</v>
      </c>
      <c r="N55" s="428">
        <f>+'ต.4'!E50</f>
        <v>558711.0340928285</v>
      </c>
      <c r="O55" s="428">
        <f>+'ต.4'!F50</f>
        <v>3483216.615385091</v>
      </c>
      <c r="P55" s="208">
        <f t="shared" si="9"/>
        <v>12587110.393306307</v>
      </c>
      <c r="Q55" s="316">
        <f>+'ต.4'!H50</f>
        <v>211</v>
      </c>
      <c r="R55" s="516" t="str">
        <f>+'ต.4'!I50</f>
        <v>สินค้า</v>
      </c>
      <c r="S55" s="208">
        <f t="shared" si="10"/>
        <v>59654.551627044115</v>
      </c>
      <c r="T55" s="449">
        <f t="shared" si="6"/>
        <v>-4.415540206096502</v>
      </c>
      <c r="U55" s="449">
        <f t="shared" si="6"/>
        <v>-4.090909090909091</v>
      </c>
      <c r="V55" s="449">
        <f t="shared" si="11"/>
        <v>-0.3384779400058299</v>
      </c>
    </row>
    <row r="56" spans="1:22" ht="21">
      <c r="A56" s="228">
        <v>46</v>
      </c>
      <c r="B56" s="232" t="s">
        <v>271</v>
      </c>
      <c r="C56" s="428">
        <v>7861901.216914793</v>
      </c>
      <c r="D56" s="457">
        <v>0</v>
      </c>
      <c r="E56" s="428">
        <v>511039.38766336744</v>
      </c>
      <c r="F56" s="428">
        <v>3525567.95159219</v>
      </c>
      <c r="G56" s="208">
        <f t="shared" si="7"/>
        <v>11898508.55617035</v>
      </c>
      <c r="H56" s="306">
        <v>6</v>
      </c>
      <c r="I56" s="309" t="s">
        <v>13</v>
      </c>
      <c r="J56" s="208">
        <f t="shared" si="8"/>
        <v>1983084.759361725</v>
      </c>
      <c r="K56" s="216" t="str">
        <f>+'ต.4'!B51</f>
        <v>วารสารการพยากรณ์ผลผลิตการเกษตร</v>
      </c>
      <c r="L56" s="428">
        <f>+'ต.4'!C51</f>
        <v>7721028.062951541</v>
      </c>
      <c r="M56" s="428">
        <f>+'ต.4'!D51</f>
        <v>0</v>
      </c>
      <c r="N56" s="428">
        <f>+'ต.4'!E51</f>
        <v>504825.1983173782</v>
      </c>
      <c r="O56" s="428">
        <f>+'ต.4'!F51</f>
        <v>3147271.8656778997</v>
      </c>
      <c r="P56" s="208">
        <f t="shared" si="9"/>
        <v>11373125.126946818</v>
      </c>
      <c r="Q56" s="316">
        <f>+'ต.4'!H51</f>
        <v>6</v>
      </c>
      <c r="R56" s="516" t="str">
        <f>+'ต.4'!I51</f>
        <v>ครั้ง</v>
      </c>
      <c r="S56" s="208">
        <f t="shared" si="10"/>
        <v>1895520.8544911363</v>
      </c>
      <c r="T56" s="449">
        <f aca="true" t="shared" si="16" ref="T56:U112">IF(G56=0,0,(P56-G56)/G56)*100</f>
        <v>-4.415540206096483</v>
      </c>
      <c r="U56" s="449">
        <f t="shared" si="16"/>
        <v>0</v>
      </c>
      <c r="V56" s="449">
        <f t="shared" si="11"/>
        <v>-4.41554020609649</v>
      </c>
    </row>
    <row r="57" spans="1:22" ht="21">
      <c r="A57" s="228">
        <v>47</v>
      </c>
      <c r="B57" s="232" t="s">
        <v>272</v>
      </c>
      <c r="C57" s="428">
        <v>7817733.232550102</v>
      </c>
      <c r="D57" s="457">
        <v>0</v>
      </c>
      <c r="E57" s="428">
        <v>508168.37986750575</v>
      </c>
      <c r="F57" s="428">
        <v>3505761.390066391</v>
      </c>
      <c r="G57" s="208">
        <f t="shared" si="7"/>
        <v>11831663.002484</v>
      </c>
      <c r="H57" s="306">
        <v>77</v>
      </c>
      <c r="I57" s="309" t="s">
        <v>282</v>
      </c>
      <c r="J57" s="208">
        <f t="shared" si="8"/>
        <v>153657.96107122078</v>
      </c>
      <c r="K57" s="216" t="str">
        <f>+'ต.4'!B52</f>
        <v>ข้อมูลเชิงพื้นที่รายจังหวัด</v>
      </c>
      <c r="L57" s="428">
        <f>+'ต.4'!C52</f>
        <v>7677651.500800126</v>
      </c>
      <c r="M57" s="428">
        <f>+'ต.4'!D52</f>
        <v>0</v>
      </c>
      <c r="N57" s="428">
        <f>+'ต.4'!E52</f>
        <v>501989.10169761756</v>
      </c>
      <c r="O57" s="428">
        <f>+'ต.4'!F52</f>
        <v>3129590.563061732</v>
      </c>
      <c r="P57" s="208">
        <f t="shared" si="9"/>
        <v>11309231.165559474</v>
      </c>
      <c r="Q57" s="316">
        <f>+'ต.4'!H52</f>
        <v>77</v>
      </c>
      <c r="R57" s="516" t="str">
        <f>+'ต.4'!I52</f>
        <v>จังหวัด</v>
      </c>
      <c r="S57" s="208">
        <f t="shared" si="10"/>
        <v>146873.1320202529</v>
      </c>
      <c r="T57" s="449">
        <f t="shared" si="16"/>
        <v>-4.415540206096497</v>
      </c>
      <c r="U57" s="449">
        <f t="shared" si="16"/>
        <v>0</v>
      </c>
      <c r="V57" s="449">
        <f t="shared" si="11"/>
        <v>-4.4155402060965105</v>
      </c>
    </row>
    <row r="58" spans="1:22" ht="21">
      <c r="A58" s="228">
        <v>48</v>
      </c>
      <c r="B58" s="232" t="s">
        <v>273</v>
      </c>
      <c r="C58" s="428">
        <v>5892009.114249625</v>
      </c>
      <c r="D58" s="457">
        <v>0</v>
      </c>
      <c r="E58" s="428">
        <v>382992.43996793934</v>
      </c>
      <c r="F58" s="428">
        <v>2642195.307541563</v>
      </c>
      <c r="G58" s="208">
        <f t="shared" si="7"/>
        <v>8917196.861759128</v>
      </c>
      <c r="H58" s="306">
        <v>77</v>
      </c>
      <c r="I58" s="309" t="s">
        <v>282</v>
      </c>
      <c r="J58" s="208">
        <f t="shared" si="8"/>
        <v>115807.75145141725</v>
      </c>
      <c r="K58" s="216" t="str">
        <f>+'ต.4'!B53</f>
        <v>ข้อมูลทะเบียนเกษตรกร </v>
      </c>
      <c r="L58" s="428">
        <f>+'ต.4'!C53</f>
        <v>5786433.390998513</v>
      </c>
      <c r="M58" s="428">
        <f>+'ต.4'!D53</f>
        <v>0</v>
      </c>
      <c r="N58" s="428">
        <f>+'ต.4'!E53</f>
        <v>378335.2890760575</v>
      </c>
      <c r="O58" s="428">
        <f>+'ต.4'!F53</f>
        <v>2358685.7689968077</v>
      </c>
      <c r="P58" s="208">
        <f t="shared" si="9"/>
        <v>8523454.449071378</v>
      </c>
      <c r="Q58" s="316">
        <f>+'ต.4'!H53</f>
        <v>77</v>
      </c>
      <c r="R58" s="516" t="str">
        <f>+'ต.4'!I53</f>
        <v>จังหวัด</v>
      </c>
      <c r="S58" s="208">
        <f t="shared" si="10"/>
        <v>110694.21362430361</v>
      </c>
      <c r="T58" s="449">
        <f t="shared" si="16"/>
        <v>-4.4155402060965105</v>
      </c>
      <c r="U58" s="449">
        <f t="shared" si="16"/>
        <v>0</v>
      </c>
      <c r="V58" s="449">
        <f t="shared" si="11"/>
        <v>-4.41554020609651</v>
      </c>
    </row>
    <row r="59" spans="1:22" ht="21">
      <c r="A59" s="228">
        <v>49</v>
      </c>
      <c r="B59" s="232" t="s">
        <v>274</v>
      </c>
      <c r="C59" s="428">
        <v>7596893.310726652</v>
      </c>
      <c r="D59" s="457">
        <v>0</v>
      </c>
      <c r="E59" s="428">
        <v>493813.34088819765</v>
      </c>
      <c r="F59" s="428">
        <v>3406728.582437397</v>
      </c>
      <c r="G59" s="208">
        <f t="shared" si="7"/>
        <v>11497435.234052246</v>
      </c>
      <c r="H59" s="306">
        <v>15</v>
      </c>
      <c r="I59" s="309" t="s">
        <v>281</v>
      </c>
      <c r="J59" s="208">
        <f t="shared" si="8"/>
        <v>766495.6822701498</v>
      </c>
      <c r="K59" s="216" t="str">
        <f>+'ต.4'!B54</f>
        <v>เอกสาร/วารสารเพื่อการเผยแพร่</v>
      </c>
      <c r="L59" s="428">
        <f>+'ต.4'!C54</f>
        <v>5205187.458169577</v>
      </c>
      <c r="M59" s="428">
        <f>+'ต.4'!D54</f>
        <v>0</v>
      </c>
      <c r="N59" s="428">
        <f>+'ต.4'!E54</f>
        <v>340331.5943712661</v>
      </c>
      <c r="O59" s="428">
        <f>+'ต.4'!F54</f>
        <v>2121756.3139401567</v>
      </c>
      <c r="P59" s="208">
        <f t="shared" si="9"/>
        <v>7667275.366480999</v>
      </c>
      <c r="Q59" s="316">
        <f>+'ต.4'!H54</f>
        <v>15</v>
      </c>
      <c r="R59" s="516" t="str">
        <f>+'ต.4'!I54</f>
        <v>เล่ม</v>
      </c>
      <c r="S59" s="208">
        <f t="shared" si="10"/>
        <v>511151.6910987332</v>
      </c>
      <c r="T59" s="449">
        <f t="shared" si="16"/>
        <v>-33.31316758564872</v>
      </c>
      <c r="U59" s="449">
        <f t="shared" si="16"/>
        <v>0</v>
      </c>
      <c r="V59" s="449">
        <f t="shared" si="11"/>
        <v>-33.31316758564872</v>
      </c>
    </row>
    <row r="60" spans="1:22" ht="21">
      <c r="A60" s="228">
        <v>50</v>
      </c>
      <c r="B60" s="232" t="s">
        <v>66</v>
      </c>
      <c r="C60" s="428">
        <v>1148367.593481936</v>
      </c>
      <c r="D60" s="457">
        <v>0</v>
      </c>
      <c r="E60" s="428">
        <v>74646.20269240197</v>
      </c>
      <c r="F60" s="428">
        <v>514970.5996707695</v>
      </c>
      <c r="G60" s="208">
        <f t="shared" si="7"/>
        <v>1737984.3958451075</v>
      </c>
      <c r="H60" s="306">
        <v>1</v>
      </c>
      <c r="I60" s="309" t="s">
        <v>14</v>
      </c>
      <c r="J60" s="208">
        <f t="shared" si="8"/>
        <v>1737984.3958451075</v>
      </c>
      <c r="K60" s="216" t="str">
        <f>+'ต.4'!B55</f>
        <v>บริหารจัดการระบบเทคโนโลยี</v>
      </c>
      <c r="L60" s="428">
        <f>+'ต.4'!C55</f>
        <v>1127790.6159367417</v>
      </c>
      <c r="M60" s="428">
        <f>+'ต.4'!D55</f>
        <v>0</v>
      </c>
      <c r="N60" s="428">
        <f>+'ต.4'!E55</f>
        <v>73738.51211377433</v>
      </c>
      <c r="O60" s="428">
        <f>+'ต.4'!F55</f>
        <v>459713.86802036734</v>
      </c>
      <c r="P60" s="208">
        <f t="shared" si="9"/>
        <v>1661242.9960708835</v>
      </c>
      <c r="Q60" s="316">
        <f>+'ต.4'!H55</f>
        <v>1</v>
      </c>
      <c r="R60" s="516" t="str">
        <f>+'ต.4'!I55</f>
        <v>ระบบ</v>
      </c>
      <c r="S60" s="208">
        <f t="shared" si="10"/>
        <v>1661242.9960708835</v>
      </c>
      <c r="T60" s="449">
        <f t="shared" si="16"/>
        <v>-4.415540206096498</v>
      </c>
      <c r="U60" s="449">
        <f t="shared" si="16"/>
        <v>0</v>
      </c>
      <c r="V60" s="449">
        <f t="shared" si="11"/>
        <v>-4.415540206096498</v>
      </c>
    </row>
    <row r="61" spans="1:22" ht="63">
      <c r="A61" s="228">
        <v>51</v>
      </c>
      <c r="B61" s="232" t="s">
        <v>139</v>
      </c>
      <c r="C61" s="428">
        <v>1766719.3745875938</v>
      </c>
      <c r="D61" s="457">
        <v>0</v>
      </c>
      <c r="E61" s="428">
        <v>114840.31183446458</v>
      </c>
      <c r="F61" s="428">
        <v>792262.4610319529</v>
      </c>
      <c r="G61" s="208">
        <f t="shared" si="7"/>
        <v>2673822.1474540113</v>
      </c>
      <c r="H61" s="306">
        <v>1</v>
      </c>
      <c r="I61" s="309" t="s">
        <v>13</v>
      </c>
      <c r="J61" s="208">
        <f t="shared" si="8"/>
        <v>2673822.1474540113</v>
      </c>
      <c r="K61" s="216" t="str">
        <f>+'ต.4'!B62</f>
        <v>การบริหารจัดการการผลิตสินค้าเกษตรตามแผนที่เกษตรเพื่อการบริหารจัดการเชิงรุก (Agri-map)</v>
      </c>
      <c r="L61" s="428">
        <f>+'ต.4'!C62</f>
        <v>1735062.4860565257</v>
      </c>
      <c r="M61" s="428">
        <f>+'ต.4'!D62</f>
        <v>0</v>
      </c>
      <c r="N61" s="428">
        <f>+'ต.4'!E62</f>
        <v>113443.86479042204</v>
      </c>
      <c r="O61" s="428">
        <f>+'ต.4'!F62</f>
        <v>707252.1046467191</v>
      </c>
      <c r="P61" s="208">
        <f t="shared" si="9"/>
        <v>2555758.455493667</v>
      </c>
      <c r="Q61" s="316">
        <f>+'ต.4'!H62</f>
        <v>1</v>
      </c>
      <c r="R61" s="516" t="str">
        <f>+'ต.4'!I62</f>
        <v>สินค้า</v>
      </c>
      <c r="S61" s="208">
        <f t="shared" si="10"/>
        <v>2555758.455493667</v>
      </c>
      <c r="T61" s="449">
        <f t="shared" si="16"/>
        <v>-4.415540206096477</v>
      </c>
      <c r="U61" s="449">
        <f t="shared" si="16"/>
        <v>0</v>
      </c>
      <c r="V61" s="449">
        <f t="shared" si="11"/>
        <v>-4.415540206096477</v>
      </c>
    </row>
    <row r="62" spans="1:22" ht="42">
      <c r="A62" s="228">
        <v>52</v>
      </c>
      <c r="B62" s="232" t="s">
        <v>151</v>
      </c>
      <c r="C62" s="428">
        <v>839191.702929107</v>
      </c>
      <c r="D62" s="457">
        <v>0</v>
      </c>
      <c r="E62" s="428">
        <v>54549.14812137067</v>
      </c>
      <c r="F62" s="428">
        <v>376324.66899017757</v>
      </c>
      <c r="G62" s="208">
        <f t="shared" si="7"/>
        <v>1270065.5200406553</v>
      </c>
      <c r="H62" s="306">
        <v>8</v>
      </c>
      <c r="I62" s="309" t="s">
        <v>51</v>
      </c>
      <c r="J62" s="208">
        <f t="shared" si="8"/>
        <v>158758.1900050819</v>
      </c>
      <c r="K62" s="216" t="str">
        <f>+'ต.4'!B57</f>
        <v>จัดทำฐานข้อมูลสารสนเทศต้นทุนการผลิต</v>
      </c>
      <c r="L62" s="428">
        <f>+'ต.4'!C57</f>
        <v>824154.6808768498</v>
      </c>
      <c r="M62" s="428">
        <f>+'ต.4'!D57</f>
        <v>0</v>
      </c>
      <c r="N62" s="428">
        <f>+'ต.4'!E57</f>
        <v>53885.83577545047</v>
      </c>
      <c r="O62" s="428">
        <f>+'ต.4'!F57</f>
        <v>335944.7497071915</v>
      </c>
      <c r="P62" s="208">
        <f t="shared" si="9"/>
        <v>1213985.2663594917</v>
      </c>
      <c r="Q62" s="316">
        <f>+'ต.4'!H57</f>
        <v>8</v>
      </c>
      <c r="R62" s="516" t="str">
        <f>+'ต.4'!I57</f>
        <v>สินค้า</v>
      </c>
      <c r="S62" s="208">
        <f t="shared" si="10"/>
        <v>151748.15829493647</v>
      </c>
      <c r="T62" s="449">
        <f t="shared" si="16"/>
        <v>-4.415540206096484</v>
      </c>
      <c r="U62" s="449">
        <f t="shared" si="16"/>
        <v>0</v>
      </c>
      <c r="V62" s="449">
        <f t="shared" si="11"/>
        <v>-4.415540206096484</v>
      </c>
    </row>
    <row r="63" spans="1:22" ht="21">
      <c r="A63" s="228">
        <v>53</v>
      </c>
      <c r="B63" s="232" t="s">
        <v>152</v>
      </c>
      <c r="C63" s="428">
        <v>4142956.933407908</v>
      </c>
      <c r="D63" s="457">
        <v>0</v>
      </c>
      <c r="E63" s="428">
        <v>269300.53125181946</v>
      </c>
      <c r="F63" s="428">
        <v>1857855.4711199298</v>
      </c>
      <c r="G63" s="208">
        <f t="shared" si="7"/>
        <v>6270112.935779657</v>
      </c>
      <c r="H63" s="306">
        <v>77</v>
      </c>
      <c r="I63" s="309" t="s">
        <v>282</v>
      </c>
      <c r="J63" s="208">
        <f t="shared" si="8"/>
        <v>81430.03812700853</v>
      </c>
      <c r="K63" s="216" t="str">
        <f>+'ต.4'!B59</f>
        <v>จัดทำข้อมูล Socio</v>
      </c>
      <c r="L63" s="428">
        <f>+'ต.4'!C59</f>
        <v>1648309.3617536996</v>
      </c>
      <c r="M63" s="428">
        <f>+'ต.4'!D59</f>
        <v>0</v>
      </c>
      <c r="N63" s="428">
        <f>+'ต.4'!E59</f>
        <v>107771.67155090094</v>
      </c>
      <c r="O63" s="428">
        <f>+'ต.4'!F59</f>
        <v>671889.499414383</v>
      </c>
      <c r="P63" s="208">
        <f t="shared" si="9"/>
        <v>2427970.5327189835</v>
      </c>
      <c r="Q63" s="316">
        <f>+'ต.4'!H59</f>
        <v>77</v>
      </c>
      <c r="R63" s="516" t="str">
        <f>+'ต.4'!I59</f>
        <v>จังหวัด</v>
      </c>
      <c r="S63" s="208">
        <f t="shared" si="10"/>
        <v>31532.08484050628</v>
      </c>
      <c r="T63" s="449">
        <f t="shared" si="16"/>
        <v>-61.277084518461265</v>
      </c>
      <c r="U63" s="449">
        <f t="shared" si="16"/>
        <v>0</v>
      </c>
      <c r="V63" s="449">
        <f t="shared" si="11"/>
        <v>-61.277084518461265</v>
      </c>
    </row>
    <row r="64" spans="1:22" ht="63">
      <c r="A64" s="228">
        <v>54</v>
      </c>
      <c r="B64" s="232" t="s">
        <v>431</v>
      </c>
      <c r="C64" s="428">
        <v>1325039.5309406952</v>
      </c>
      <c r="D64" s="457">
        <v>0</v>
      </c>
      <c r="E64" s="428">
        <v>86130.23387584843</v>
      </c>
      <c r="F64" s="428">
        <v>594196.8457739647</v>
      </c>
      <c r="G64" s="208">
        <f t="shared" si="7"/>
        <v>2005366.6105905082</v>
      </c>
      <c r="H64" s="306">
        <v>1</v>
      </c>
      <c r="I64" s="309" t="s">
        <v>12</v>
      </c>
      <c r="J64" s="208">
        <f t="shared" si="8"/>
        <v>2005366.6105905082</v>
      </c>
      <c r="K64" s="216"/>
      <c r="L64" s="428"/>
      <c r="M64" s="457"/>
      <c r="N64" s="428"/>
      <c r="O64" s="428"/>
      <c r="P64" s="208">
        <f t="shared" si="9"/>
        <v>0</v>
      </c>
      <c r="Q64" s="306"/>
      <c r="R64" s="516"/>
      <c r="S64" s="208" t="e">
        <f t="shared" si="10"/>
        <v>#DIV/0!</v>
      </c>
      <c r="T64" s="449">
        <f t="shared" si="16"/>
        <v>-100</v>
      </c>
      <c r="U64" s="449">
        <f t="shared" si="16"/>
        <v>-100</v>
      </c>
      <c r="V64" s="449" t="e">
        <f t="shared" si="11"/>
        <v>#DIV/0!</v>
      </c>
    </row>
    <row r="65" spans="1:22" ht="42">
      <c r="A65" s="228">
        <v>55</v>
      </c>
      <c r="B65" s="232" t="s">
        <v>432</v>
      </c>
      <c r="C65" s="428">
        <v>1766719.3745875938</v>
      </c>
      <c r="D65" s="457">
        <v>0</v>
      </c>
      <c r="E65" s="428">
        <v>114840.31183446458</v>
      </c>
      <c r="F65" s="428">
        <v>792262.4610319529</v>
      </c>
      <c r="G65" s="208">
        <f t="shared" si="7"/>
        <v>2673822.1474540113</v>
      </c>
      <c r="H65" s="306">
        <v>1</v>
      </c>
      <c r="I65" s="309" t="s">
        <v>12</v>
      </c>
      <c r="J65" s="208">
        <f t="shared" si="8"/>
        <v>2673822.1474540113</v>
      </c>
      <c r="K65" s="216"/>
      <c r="L65" s="428"/>
      <c r="M65" s="457"/>
      <c r="N65" s="428"/>
      <c r="O65" s="428"/>
      <c r="P65" s="208">
        <f t="shared" si="9"/>
        <v>0</v>
      </c>
      <c r="Q65" s="306"/>
      <c r="R65" s="516"/>
      <c r="S65" s="208" t="e">
        <f t="shared" si="10"/>
        <v>#DIV/0!</v>
      </c>
      <c r="T65" s="449">
        <f t="shared" si="16"/>
        <v>-100</v>
      </c>
      <c r="U65" s="449">
        <f t="shared" si="16"/>
        <v>-100</v>
      </c>
      <c r="V65" s="449" t="e">
        <f t="shared" si="11"/>
        <v>#DIV/0!</v>
      </c>
    </row>
    <row r="66" spans="1:22" ht="42">
      <c r="A66" s="228">
        <v>56</v>
      </c>
      <c r="B66" s="232" t="s">
        <v>154</v>
      </c>
      <c r="C66" s="428">
        <v>1766719.3745875938</v>
      </c>
      <c r="D66" s="457">
        <v>0</v>
      </c>
      <c r="E66" s="428">
        <v>114840.31183446458</v>
      </c>
      <c r="F66" s="428">
        <v>792262.4610319529</v>
      </c>
      <c r="G66" s="208">
        <f t="shared" si="7"/>
        <v>2673822.1474540113</v>
      </c>
      <c r="H66" s="306">
        <v>882</v>
      </c>
      <c r="I66" s="309" t="s">
        <v>136</v>
      </c>
      <c r="J66" s="208">
        <f t="shared" si="8"/>
        <v>3031.5443848684936</v>
      </c>
      <c r="K66" s="216" t="str">
        <f>+'ต.4'!B58</f>
        <v>พัฒนาศูนย์เรียนรู้การเพิ่มประสิทธิภาพการผลิตสินค้าเกษตร</v>
      </c>
      <c r="L66" s="428">
        <f>+'ต.4'!C58</f>
        <v>1821815.610359352</v>
      </c>
      <c r="M66" s="428">
        <f>+'ต.4'!D58</f>
        <v>0</v>
      </c>
      <c r="N66" s="428">
        <f>+'ต.4'!E58</f>
        <v>119116.05802994316</v>
      </c>
      <c r="O66" s="428">
        <f>+'ต.4'!F58</f>
        <v>742614.709879055</v>
      </c>
      <c r="P66" s="208">
        <f t="shared" si="9"/>
        <v>2683546.3782683504</v>
      </c>
      <c r="Q66" s="316">
        <f>+'ต.4'!H58</f>
        <v>1010</v>
      </c>
      <c r="R66" s="516" t="str">
        <f>+'ต.4'!I58</f>
        <v>ราย</v>
      </c>
      <c r="S66" s="208">
        <f t="shared" si="10"/>
        <v>2656.9766121468815</v>
      </c>
      <c r="T66" s="449">
        <f t="shared" si="16"/>
        <v>0.3636827835986941</v>
      </c>
      <c r="U66" s="449">
        <f t="shared" si="16"/>
        <v>14.512471655328799</v>
      </c>
      <c r="V66" s="449">
        <f t="shared" si="11"/>
        <v>-12.355675034520749</v>
      </c>
    </row>
    <row r="67" spans="1:22" ht="21">
      <c r="A67" s="228">
        <v>57</v>
      </c>
      <c r="B67" s="232"/>
      <c r="C67" s="428"/>
      <c r="D67" s="457"/>
      <c r="E67" s="428"/>
      <c r="F67" s="428"/>
      <c r="G67" s="208">
        <f t="shared" si="7"/>
        <v>0</v>
      </c>
      <c r="H67" s="306"/>
      <c r="I67" s="309"/>
      <c r="J67" s="208" t="e">
        <f t="shared" si="8"/>
        <v>#DIV/0!</v>
      </c>
      <c r="K67" s="216" t="str">
        <f>+'ต.4'!B56</f>
        <v>ปรับปรุงข้อมูลทะเบียนเกษตรกร</v>
      </c>
      <c r="L67" s="428">
        <f>+'ต.4'!C56</f>
        <v>3470124.9721130515</v>
      </c>
      <c r="M67" s="428">
        <f>+'ต.4'!D56</f>
        <v>0</v>
      </c>
      <c r="N67" s="428">
        <f>+'ต.4'!E56</f>
        <v>226887.72958084408</v>
      </c>
      <c r="O67" s="428">
        <f>+'ต.4'!F56</f>
        <v>1414504.2092934381</v>
      </c>
      <c r="P67" s="208">
        <f t="shared" si="9"/>
        <v>5111516.910987334</v>
      </c>
      <c r="Q67" s="316">
        <f>+'ต.4'!H56</f>
        <v>1</v>
      </c>
      <c r="R67" s="516" t="str">
        <f>+'ต.4'!I56</f>
        <v>โครงการ</v>
      </c>
      <c r="S67" s="208">
        <f t="shared" si="10"/>
        <v>5111516.910987334</v>
      </c>
      <c r="T67" s="449">
        <f t="shared" si="16"/>
        <v>0</v>
      </c>
      <c r="U67" s="449">
        <f t="shared" si="16"/>
        <v>0</v>
      </c>
      <c r="V67" s="449" t="e">
        <f t="shared" si="11"/>
        <v>#DIV/0!</v>
      </c>
    </row>
    <row r="68" spans="1:22" ht="63">
      <c r="A68" s="228">
        <v>58</v>
      </c>
      <c r="B68" s="232"/>
      <c r="C68" s="428"/>
      <c r="D68" s="457"/>
      <c r="E68" s="428"/>
      <c r="F68" s="428"/>
      <c r="G68" s="208">
        <f t="shared" si="7"/>
        <v>0</v>
      </c>
      <c r="H68" s="306"/>
      <c r="I68" s="309"/>
      <c r="J68" s="208" t="e">
        <f t="shared" si="8"/>
        <v>#DIV/0!</v>
      </c>
      <c r="K68" s="216" t="str">
        <f>+'ต.4'!B60</f>
        <v>ระบบรักษาความปลอดภัยโครงสร้างพื้นฐานทางสารสนเทศและฐานข้อมูล (Cyber Security)</v>
      </c>
      <c r="L68" s="428">
        <f>+'ต.4'!C60</f>
        <v>1735062.4860565257</v>
      </c>
      <c r="M68" s="428">
        <f>+'ต.4'!D60</f>
        <v>0</v>
      </c>
      <c r="N68" s="428">
        <f>+'ต.4'!E60</f>
        <v>113443.86479042204</v>
      </c>
      <c r="O68" s="428">
        <f>+'ต.4'!F60</f>
        <v>707252.1046467191</v>
      </c>
      <c r="P68" s="208">
        <f t="shared" si="9"/>
        <v>2555758.455493667</v>
      </c>
      <c r="Q68" s="316">
        <f>+'ต.4'!H60</f>
        <v>1</v>
      </c>
      <c r="R68" s="516" t="str">
        <f>+'ต.4'!I60</f>
        <v>ระบบ</v>
      </c>
      <c r="S68" s="208">
        <f>P68/Q68</f>
        <v>2555758.455493667</v>
      </c>
      <c r="T68" s="449">
        <f aca="true" t="shared" si="17" ref="T68:U70">IF(G68=0,0,(P68-G68)/G68)*100</f>
        <v>0</v>
      </c>
      <c r="U68" s="449">
        <f t="shared" si="17"/>
        <v>0</v>
      </c>
      <c r="V68" s="449" t="e">
        <f>IF(J68=0,0,(S68-J68)/J68)*100</f>
        <v>#DIV/0!</v>
      </c>
    </row>
    <row r="69" spans="1:22" ht="42">
      <c r="A69" s="228">
        <v>59</v>
      </c>
      <c r="B69" s="232"/>
      <c r="C69" s="428"/>
      <c r="D69" s="457"/>
      <c r="E69" s="428"/>
      <c r="F69" s="428"/>
      <c r="G69" s="208">
        <f t="shared" si="7"/>
        <v>0</v>
      </c>
      <c r="H69" s="306"/>
      <c r="I69" s="309"/>
      <c r="J69" s="208" t="e">
        <f t="shared" si="8"/>
        <v>#DIV/0!</v>
      </c>
      <c r="K69" s="216" t="str">
        <f>+'ต.4'!B61</f>
        <v>จัดเก็บข้อมูลผลผลิตต่อไร่โดยวิธีตั้งแปลงเก็บเกี่ยว (Crop Cutting)</v>
      </c>
      <c r="L69" s="428">
        <f>+'ต.4'!C61</f>
        <v>1735062.4860565257</v>
      </c>
      <c r="M69" s="428">
        <f>+'ต.4'!D61</f>
        <v>0</v>
      </c>
      <c r="N69" s="428">
        <f>+'ต.4'!E61</f>
        <v>113443.86479042204</v>
      </c>
      <c r="O69" s="428">
        <f>+'ต.4'!F61</f>
        <v>707252.1046467191</v>
      </c>
      <c r="P69" s="208">
        <f t="shared" si="9"/>
        <v>2555758.455493667</v>
      </c>
      <c r="Q69" s="316">
        <f>+'ต.4'!H61</f>
        <v>2</v>
      </c>
      <c r="R69" s="516" t="str">
        <f>+'ต.4'!I61</f>
        <v>สินค้า</v>
      </c>
      <c r="S69" s="208">
        <f>P69/Q69</f>
        <v>1277879.2277468336</v>
      </c>
      <c r="T69" s="449">
        <f t="shared" si="17"/>
        <v>0</v>
      </c>
      <c r="U69" s="449">
        <f t="shared" si="17"/>
        <v>0</v>
      </c>
      <c r="V69" s="449" t="e">
        <f>IF(J69=0,0,(S69-J69)/J69)*100</f>
        <v>#DIV/0!</v>
      </c>
    </row>
    <row r="70" spans="1:22" ht="42">
      <c r="A70" s="228">
        <v>60</v>
      </c>
      <c r="B70" s="232"/>
      <c r="C70" s="428"/>
      <c r="D70" s="457"/>
      <c r="E70" s="428"/>
      <c r="F70" s="428"/>
      <c r="G70" s="208">
        <f t="shared" si="7"/>
        <v>0</v>
      </c>
      <c r="H70" s="306"/>
      <c r="I70" s="309"/>
      <c r="J70" s="208" t="e">
        <f t="shared" si="8"/>
        <v>#DIV/0!</v>
      </c>
      <c r="K70" s="216" t="str">
        <f>+'ต.4'!B63</f>
        <v>จัดทำข้อมูลสารสนเทศเพื่อสนับสนุนการบริหารจัดการสินค้าเกษตรในระดับจังหวัด</v>
      </c>
      <c r="L70" s="428">
        <f>+'ต.4'!C63</f>
        <v>4337656.215141315</v>
      </c>
      <c r="M70" s="428">
        <f>+'ต.4'!D63</f>
        <v>0</v>
      </c>
      <c r="N70" s="428">
        <f>+'ต.4'!E63</f>
        <v>283609.6619760551</v>
      </c>
      <c r="O70" s="428">
        <f>+'ต.4'!F63</f>
        <v>1768130.2616167977</v>
      </c>
      <c r="P70" s="208">
        <f t="shared" si="9"/>
        <v>6389396.138734167</v>
      </c>
      <c r="Q70" s="316">
        <f>+'ต.4'!H63</f>
        <v>76</v>
      </c>
      <c r="R70" s="516" t="str">
        <f>+'ต.4'!I63</f>
        <v>จังหวัด</v>
      </c>
      <c r="S70" s="208">
        <f>P70/Q70</f>
        <v>84071.00182544957</v>
      </c>
      <c r="T70" s="449">
        <f t="shared" si="17"/>
        <v>0</v>
      </c>
      <c r="U70" s="449">
        <f t="shared" si="17"/>
        <v>0</v>
      </c>
      <c r="V70" s="449" t="e">
        <f>IF(J70=0,0,(S70-J70)/J70)*100</f>
        <v>#DIV/0!</v>
      </c>
    </row>
    <row r="71" spans="1:22" ht="21">
      <c r="A71" s="313" t="s">
        <v>67</v>
      </c>
      <c r="B71" s="232"/>
      <c r="C71" s="428"/>
      <c r="D71" s="457"/>
      <c r="E71" s="428"/>
      <c r="F71" s="428"/>
      <c r="G71" s="208"/>
      <c r="H71" s="306"/>
      <c r="I71" s="309"/>
      <c r="J71" s="208"/>
      <c r="K71" s="206" t="s">
        <v>67</v>
      </c>
      <c r="L71" s="428"/>
      <c r="M71" s="457"/>
      <c r="N71" s="428"/>
      <c r="O71" s="428"/>
      <c r="P71" s="208"/>
      <c r="Q71" s="306"/>
      <c r="R71" s="516"/>
      <c r="S71" s="208"/>
      <c r="T71" s="449"/>
      <c r="U71" s="449"/>
      <c r="V71" s="449"/>
    </row>
    <row r="72" spans="1:22" ht="21">
      <c r="A72" s="228">
        <v>61</v>
      </c>
      <c r="B72" s="232" t="s">
        <v>275</v>
      </c>
      <c r="C72" s="428">
        <v>23233904.789396778</v>
      </c>
      <c r="D72" s="457">
        <v>0</v>
      </c>
      <c r="E72" s="428">
        <v>1466317.2397289202</v>
      </c>
      <c r="F72" s="428">
        <v>2414486.6054638084</v>
      </c>
      <c r="G72" s="208">
        <f t="shared" si="7"/>
        <v>27114708.63458951</v>
      </c>
      <c r="H72" s="306">
        <v>24</v>
      </c>
      <c r="I72" s="309" t="s">
        <v>12</v>
      </c>
      <c r="J72" s="208">
        <f t="shared" si="8"/>
        <v>1129779.5264412295</v>
      </c>
      <c r="K72" s="232" t="str">
        <f>+'ต.4'!B65</f>
        <v>งานติดตาม</v>
      </c>
      <c r="L72" s="428">
        <f>+'ต.4'!C65</f>
        <v>21774109.406798363</v>
      </c>
      <c r="M72" s="428">
        <f>+'ต.4'!D65</f>
        <v>0</v>
      </c>
      <c r="N72" s="428">
        <f>+'ต.4'!E65</f>
        <v>1591599.7195640765</v>
      </c>
      <c r="O72" s="428">
        <f>+'ต.4'!F65</f>
        <v>3064373.083851372</v>
      </c>
      <c r="P72" s="208">
        <f t="shared" si="9"/>
        <v>26430082.21021381</v>
      </c>
      <c r="Q72" s="316">
        <f>+'ต.4'!H65</f>
        <v>29</v>
      </c>
      <c r="R72" s="516" t="str">
        <f>+'ต.4'!I65</f>
        <v>เรื่อง</v>
      </c>
      <c r="S72" s="208">
        <f t="shared" si="10"/>
        <v>911382.1451797866</v>
      </c>
      <c r="T72" s="449">
        <f t="shared" si="16"/>
        <v>-2.5249263549243466</v>
      </c>
      <c r="U72" s="449">
        <f t="shared" si="16"/>
        <v>20.833333333333336</v>
      </c>
      <c r="V72" s="449">
        <f t="shared" si="11"/>
        <v>-19.3309735351098</v>
      </c>
    </row>
    <row r="73" spans="1:22" ht="21">
      <c r="A73" s="228">
        <v>62</v>
      </c>
      <c r="B73" s="232" t="s">
        <v>276</v>
      </c>
      <c r="C73" s="428">
        <v>11333612.092388673</v>
      </c>
      <c r="D73" s="457">
        <v>0</v>
      </c>
      <c r="E73" s="428">
        <v>715276.7023067904</v>
      </c>
      <c r="F73" s="428">
        <v>1177798.3441286872</v>
      </c>
      <c r="G73" s="208">
        <f t="shared" si="7"/>
        <v>13226687.13882415</v>
      </c>
      <c r="H73" s="306">
        <v>5</v>
      </c>
      <c r="I73" s="309" t="s">
        <v>12</v>
      </c>
      <c r="J73" s="208">
        <f t="shared" si="8"/>
        <v>2645337.42776483</v>
      </c>
      <c r="K73" s="232" t="str">
        <f>+'ต.4'!B66</f>
        <v>งานประเมินผล</v>
      </c>
      <c r="L73" s="428">
        <f>+'ต.4'!C66</f>
        <v>10621516.78380408</v>
      </c>
      <c r="M73" s="428">
        <f>+'ต.4'!D66</f>
        <v>0</v>
      </c>
      <c r="N73" s="428">
        <f>+'ต.4'!E66</f>
        <v>776390.1071044276</v>
      </c>
      <c r="O73" s="428">
        <f>+'ต.4'!F66</f>
        <v>1494816.138464084</v>
      </c>
      <c r="P73" s="208">
        <f t="shared" si="9"/>
        <v>12892723.029372592</v>
      </c>
      <c r="Q73" s="316">
        <f>+'ต.4'!H66</f>
        <v>5</v>
      </c>
      <c r="R73" s="516" t="str">
        <f>+'ต.4'!I66</f>
        <v>เรื่อง</v>
      </c>
      <c r="S73" s="208">
        <f t="shared" si="10"/>
        <v>2578544.6058745184</v>
      </c>
      <c r="T73" s="449">
        <f t="shared" si="16"/>
        <v>-2.524926354924335</v>
      </c>
      <c r="U73" s="449">
        <f t="shared" si="16"/>
        <v>0</v>
      </c>
      <c r="V73" s="449">
        <f t="shared" si="11"/>
        <v>-2.5249263549243386</v>
      </c>
    </row>
    <row r="74" spans="1:22" ht="21">
      <c r="A74" s="228">
        <v>63</v>
      </c>
      <c r="B74" s="232" t="s">
        <v>277</v>
      </c>
      <c r="C74" s="428">
        <v>4533444.836955469</v>
      </c>
      <c r="D74" s="457">
        <v>0</v>
      </c>
      <c r="E74" s="428">
        <v>286110.68092271616</v>
      </c>
      <c r="F74" s="428">
        <v>471119.33765147487</v>
      </c>
      <c r="G74" s="208">
        <f t="shared" si="7"/>
        <v>5290674.85552966</v>
      </c>
      <c r="H74" s="306">
        <v>3</v>
      </c>
      <c r="I74" s="309" t="s">
        <v>12</v>
      </c>
      <c r="J74" s="208">
        <f t="shared" si="8"/>
        <v>1763558.2851765535</v>
      </c>
      <c r="K74" s="232" t="str">
        <f>+'ต.4'!B67</f>
        <v>งานวิชาการประเมินผล</v>
      </c>
      <c r="L74" s="428">
        <f>+'ต.4'!C67</f>
        <v>4248606.713521632</v>
      </c>
      <c r="M74" s="428">
        <f>+'ต.4'!D67</f>
        <v>0</v>
      </c>
      <c r="N74" s="428">
        <f>+'ต.4'!E67</f>
        <v>310556.04284177104</v>
      </c>
      <c r="O74" s="428">
        <f>+'ต.4'!F67</f>
        <v>597926.4553856335</v>
      </c>
      <c r="P74" s="208">
        <f t="shared" si="9"/>
        <v>5157089.211749037</v>
      </c>
      <c r="Q74" s="316">
        <f>+'ต.4'!H67</f>
        <v>3</v>
      </c>
      <c r="R74" s="516" t="str">
        <f>+'ต.4'!I67</f>
        <v>เรื่อง</v>
      </c>
      <c r="S74" s="208">
        <f t="shared" si="10"/>
        <v>1719029.737249679</v>
      </c>
      <c r="T74" s="449">
        <f t="shared" si="16"/>
        <v>-2.5249263549243386</v>
      </c>
      <c r="U74" s="449">
        <f t="shared" si="16"/>
        <v>0</v>
      </c>
      <c r="V74" s="449">
        <f t="shared" si="11"/>
        <v>-2.5249263549243426</v>
      </c>
    </row>
    <row r="75" spans="1:22" ht="63">
      <c r="A75" s="228">
        <v>64</v>
      </c>
      <c r="B75" s="232" t="s">
        <v>139</v>
      </c>
      <c r="C75" s="428">
        <v>566680.6046194336</v>
      </c>
      <c r="D75" s="457">
        <v>0</v>
      </c>
      <c r="E75" s="428">
        <v>35763.83511533952</v>
      </c>
      <c r="F75" s="428">
        <v>58889.91720643436</v>
      </c>
      <c r="G75" s="208">
        <f t="shared" si="7"/>
        <v>661334.3569412075</v>
      </c>
      <c r="H75" s="306">
        <v>1</v>
      </c>
      <c r="I75" s="309" t="s">
        <v>12</v>
      </c>
      <c r="J75" s="208">
        <f t="shared" si="8"/>
        <v>661334.3569412075</v>
      </c>
      <c r="K75" s="232" t="str">
        <f>+'ต.4'!B75</f>
        <v>การบริหารจัดการการผลิตสินค้าเกษตรตามแผนที่เกษตรเพื่อการบริหารจัดการเชิงรุก (Agri-map)</v>
      </c>
      <c r="L75" s="428">
        <f>+'ต.4'!C75</f>
        <v>531075.839190204</v>
      </c>
      <c r="M75" s="428">
        <f>+'ต.4'!D75</f>
        <v>0</v>
      </c>
      <c r="N75" s="428">
        <f>+'ต.4'!E75</f>
        <v>38819.50535522138</v>
      </c>
      <c r="O75" s="428">
        <f>+'ต.4'!F75</f>
        <v>74740.80692320419</v>
      </c>
      <c r="P75" s="208">
        <f t="shared" si="9"/>
        <v>644636.1514686296</v>
      </c>
      <c r="Q75" s="316">
        <f>+'ต.4'!H75</f>
        <v>1</v>
      </c>
      <c r="R75" s="516" t="str">
        <f>+'ต.4'!I75</f>
        <v>เรื่อง</v>
      </c>
      <c r="S75" s="208">
        <f t="shared" si="10"/>
        <v>644636.1514686296</v>
      </c>
      <c r="T75" s="449">
        <f t="shared" si="16"/>
        <v>-2.5249263549243386</v>
      </c>
      <c r="U75" s="449">
        <f t="shared" si="16"/>
        <v>0</v>
      </c>
      <c r="V75" s="449">
        <f t="shared" si="11"/>
        <v>-2.5249263549243386</v>
      </c>
    </row>
    <row r="76" spans="1:22" ht="63">
      <c r="A76" s="228">
        <v>65</v>
      </c>
      <c r="B76" s="232" t="s">
        <v>156</v>
      </c>
      <c r="C76" s="428">
        <v>3400083.627716602</v>
      </c>
      <c r="D76" s="457">
        <v>0</v>
      </c>
      <c r="E76" s="428">
        <v>214583.0106920371</v>
      </c>
      <c r="F76" s="428">
        <v>353339.50323860615</v>
      </c>
      <c r="G76" s="208">
        <f t="shared" si="7"/>
        <v>3968006.1416472453</v>
      </c>
      <c r="H76" s="306">
        <v>1</v>
      </c>
      <c r="I76" s="309" t="s">
        <v>12</v>
      </c>
      <c r="J76" s="208">
        <f t="shared" si="8"/>
        <v>3968006.1416472453</v>
      </c>
      <c r="K76" s="232" t="str">
        <f>+'ต.4'!B69</f>
        <v>ติดตามประเมินผลการดำเนินงานโครงการระบบส่งเสริมการเกษตรแปลงใหญ่</v>
      </c>
      <c r="L76" s="428">
        <f>+'ต.4'!C69</f>
        <v>3186455.035141224</v>
      </c>
      <c r="M76" s="428">
        <f>+'ต.4'!D69</f>
        <v>0</v>
      </c>
      <c r="N76" s="428">
        <f>+'ต.4'!E69</f>
        <v>232917.0321313283</v>
      </c>
      <c r="O76" s="428">
        <f>+'ต.4'!F69</f>
        <v>448444.8415392251</v>
      </c>
      <c r="P76" s="208">
        <f t="shared" si="9"/>
        <v>3867816.9088117774</v>
      </c>
      <c r="Q76" s="316">
        <f>+'ต.4'!H69</f>
        <v>1</v>
      </c>
      <c r="R76" s="516" t="str">
        <f>+'ต.4'!I69</f>
        <v>เรื่อง</v>
      </c>
      <c r="S76" s="208">
        <f t="shared" si="10"/>
        <v>3867816.9088117774</v>
      </c>
      <c r="T76" s="449">
        <f t="shared" si="16"/>
        <v>-2.5249263549243444</v>
      </c>
      <c r="U76" s="449">
        <f t="shared" si="16"/>
        <v>0</v>
      </c>
      <c r="V76" s="449">
        <f t="shared" si="11"/>
        <v>-2.5249263549243444</v>
      </c>
    </row>
    <row r="77" spans="1:22" ht="42">
      <c r="A77" s="228">
        <v>66</v>
      </c>
      <c r="B77" s="232" t="s">
        <v>149</v>
      </c>
      <c r="C77" s="428">
        <v>2833403.023097168</v>
      </c>
      <c r="D77" s="457">
        <v>0</v>
      </c>
      <c r="E77" s="428">
        <v>178819.1755766976</v>
      </c>
      <c r="F77" s="428">
        <v>294449.5860321718</v>
      </c>
      <c r="G77" s="208">
        <f t="shared" si="7"/>
        <v>3306671.7847060375</v>
      </c>
      <c r="H77" s="306">
        <v>1</v>
      </c>
      <c r="I77" s="309" t="s">
        <v>12</v>
      </c>
      <c r="J77" s="208">
        <f t="shared" si="8"/>
        <v>3306671.7847060375</v>
      </c>
      <c r="K77" s="232" t="str">
        <f>+'ต.4'!B70</f>
        <v>ติดตามประเมินผลการพัฒนาเกษตรอินทรีย์</v>
      </c>
      <c r="L77" s="428">
        <f>+'ต.4'!C70</f>
        <v>2655379.19595102</v>
      </c>
      <c r="M77" s="428">
        <f>+'ต.4'!D70</f>
        <v>0</v>
      </c>
      <c r="N77" s="428">
        <f>+'ต.4'!E70</f>
        <v>194097.5267761069</v>
      </c>
      <c r="O77" s="428">
        <f>+'ต.4'!F70</f>
        <v>373704.034616021</v>
      </c>
      <c r="P77" s="208">
        <f t="shared" si="9"/>
        <v>3223180.757343148</v>
      </c>
      <c r="Q77" s="316">
        <f>+'ต.4'!H70</f>
        <v>1</v>
      </c>
      <c r="R77" s="516" t="str">
        <f>+'ต.4'!I70</f>
        <v>เรื่อง</v>
      </c>
      <c r="S77" s="208">
        <f t="shared" si="10"/>
        <v>3223180.757343148</v>
      </c>
      <c r="T77" s="449">
        <f t="shared" si="16"/>
        <v>-2.524926354924335</v>
      </c>
      <c r="U77" s="449">
        <f t="shared" si="16"/>
        <v>0</v>
      </c>
      <c r="V77" s="449">
        <f t="shared" si="11"/>
        <v>-2.524926354924335</v>
      </c>
    </row>
    <row r="78" spans="1:22" ht="21">
      <c r="A78" s="228">
        <v>67</v>
      </c>
      <c r="B78" s="232" t="s">
        <v>157</v>
      </c>
      <c r="C78" s="428">
        <v>4533444.836955469</v>
      </c>
      <c r="D78" s="457">
        <v>0</v>
      </c>
      <c r="E78" s="428">
        <v>286110.68092271616</v>
      </c>
      <c r="F78" s="428">
        <v>471119.33765147487</v>
      </c>
      <c r="G78" s="208">
        <f t="shared" si="7"/>
        <v>5290674.85552966</v>
      </c>
      <c r="H78" s="306">
        <v>8</v>
      </c>
      <c r="I78" s="309" t="s">
        <v>12</v>
      </c>
      <c r="J78" s="208">
        <f t="shared" si="8"/>
        <v>661334.3569412075</v>
      </c>
      <c r="K78" s="232" t="str">
        <f>+'ต.4'!B71</f>
        <v>ติดตามโครงการพระราชดำริ</v>
      </c>
      <c r="L78" s="428">
        <f>+'ต.4'!C71</f>
        <v>4248606.713521632</v>
      </c>
      <c r="M78" s="428">
        <f>+'ต.4'!D71</f>
        <v>0</v>
      </c>
      <c r="N78" s="428">
        <f>+'ต.4'!E71</f>
        <v>310556.04284177104</v>
      </c>
      <c r="O78" s="428">
        <f>+'ต.4'!F71</f>
        <v>597926.4553856335</v>
      </c>
      <c r="P78" s="208">
        <f t="shared" si="9"/>
        <v>5157089.211749037</v>
      </c>
      <c r="Q78" s="316">
        <f>+'ต.4'!H71</f>
        <v>12</v>
      </c>
      <c r="R78" s="516" t="str">
        <f>+'ต.4'!I71</f>
        <v>เรื่อง</v>
      </c>
      <c r="S78" s="208">
        <f t="shared" si="10"/>
        <v>429757.43431241973</v>
      </c>
      <c r="T78" s="449">
        <f t="shared" si="16"/>
        <v>-2.5249263549243386</v>
      </c>
      <c r="U78" s="449">
        <f t="shared" si="16"/>
        <v>50</v>
      </c>
      <c r="V78" s="449">
        <f t="shared" si="11"/>
        <v>-35.01661756994956</v>
      </c>
    </row>
    <row r="79" spans="1:22" ht="42">
      <c r="A79" s="228">
        <v>68</v>
      </c>
      <c r="B79" s="232" t="s">
        <v>154</v>
      </c>
      <c r="C79" s="428">
        <v>566680.6046194336</v>
      </c>
      <c r="D79" s="457">
        <v>0</v>
      </c>
      <c r="E79" s="428">
        <v>35763.83511533952</v>
      </c>
      <c r="F79" s="428">
        <v>58889.91720643436</v>
      </c>
      <c r="G79" s="208">
        <f t="shared" si="7"/>
        <v>661334.3569412075</v>
      </c>
      <c r="H79" s="306">
        <v>1</v>
      </c>
      <c r="I79" s="309" t="s">
        <v>12</v>
      </c>
      <c r="J79" s="208">
        <f t="shared" si="8"/>
        <v>661334.3569412075</v>
      </c>
      <c r="K79" s="232" t="str">
        <f>+'ต.4'!B76</f>
        <v>พัฒนาศูนย์เรียนรู้การเพิ่มประสิทธิภาพการผลิตสินค้าเกษตร</v>
      </c>
      <c r="L79" s="428">
        <f>+'ต.4'!C76</f>
        <v>531075.839190204</v>
      </c>
      <c r="M79" s="428">
        <f>+'ต.4'!D76</f>
        <v>0</v>
      </c>
      <c r="N79" s="428">
        <f>+'ต.4'!E76</f>
        <v>38819.50535522138</v>
      </c>
      <c r="O79" s="428">
        <f>+'ต.4'!F76</f>
        <v>74740.80692320419</v>
      </c>
      <c r="P79" s="208">
        <f t="shared" si="9"/>
        <v>644636.1514686296</v>
      </c>
      <c r="Q79" s="316">
        <f>+'ต.4'!H76</f>
        <v>1</v>
      </c>
      <c r="R79" s="516" t="str">
        <f>+'ต.4'!I76</f>
        <v>เรื่อง</v>
      </c>
      <c r="S79" s="208">
        <f t="shared" si="10"/>
        <v>644636.1514686296</v>
      </c>
      <c r="T79" s="449">
        <f t="shared" si="16"/>
        <v>-2.5249263549243386</v>
      </c>
      <c r="U79" s="449">
        <f t="shared" si="16"/>
        <v>0</v>
      </c>
      <c r="V79" s="449">
        <f t="shared" si="11"/>
        <v>-2.5249263549243386</v>
      </c>
    </row>
    <row r="80" spans="1:22" ht="63">
      <c r="A80" s="228">
        <v>69</v>
      </c>
      <c r="B80" s="232" t="s">
        <v>142</v>
      </c>
      <c r="C80" s="428">
        <v>5666806.046194336</v>
      </c>
      <c r="D80" s="457">
        <v>0</v>
      </c>
      <c r="E80" s="428">
        <v>357638.3511533952</v>
      </c>
      <c r="F80" s="428">
        <v>588899.1720643436</v>
      </c>
      <c r="G80" s="208">
        <f t="shared" si="7"/>
        <v>6613343.569412075</v>
      </c>
      <c r="H80" s="306">
        <v>1</v>
      </c>
      <c r="I80" s="309" t="s">
        <v>12</v>
      </c>
      <c r="J80" s="208">
        <f t="shared" si="8"/>
        <v>6613343.569412075</v>
      </c>
      <c r="K80" s="232" t="str">
        <f>+'ต.4'!B72</f>
        <v>ติดตามประเมินผลโครงการภายใต้แผนงานบูรณาการพัฒนาและส่งเสริมเศรษฐกิจฐานราก</v>
      </c>
      <c r="L80" s="428">
        <f>+'ต.4'!C72</f>
        <v>4248606.713521632</v>
      </c>
      <c r="M80" s="428">
        <f>+'ต.4'!D72</f>
        <v>0</v>
      </c>
      <c r="N80" s="428">
        <f>+'ต.4'!E72</f>
        <v>310556.04284177104</v>
      </c>
      <c r="O80" s="428">
        <f>+'ต.4'!F72</f>
        <v>597926.4553856335</v>
      </c>
      <c r="P80" s="208">
        <f t="shared" si="9"/>
        <v>5157089.211749037</v>
      </c>
      <c r="Q80" s="316">
        <f>+'ต.4'!H72</f>
        <v>1</v>
      </c>
      <c r="R80" s="516" t="str">
        <f>+'ต.4'!I72</f>
        <v>เรื่อง</v>
      </c>
      <c r="S80" s="208">
        <f t="shared" si="10"/>
        <v>5157089.211749037</v>
      </c>
      <c r="T80" s="449">
        <f t="shared" si="16"/>
        <v>-22.019941083939464</v>
      </c>
      <c r="U80" s="449">
        <f t="shared" si="16"/>
        <v>0</v>
      </c>
      <c r="V80" s="449">
        <f t="shared" si="11"/>
        <v>-22.019941083939464</v>
      </c>
    </row>
    <row r="81" spans="1:22" ht="42">
      <c r="A81" s="228">
        <v>70</v>
      </c>
      <c r="B81" s="232"/>
      <c r="C81" s="428"/>
      <c r="D81" s="457"/>
      <c r="E81" s="428"/>
      <c r="F81" s="428"/>
      <c r="G81" s="208">
        <f t="shared" si="7"/>
        <v>0</v>
      </c>
      <c r="H81" s="306"/>
      <c r="I81" s="309"/>
      <c r="J81" s="208" t="e">
        <f t="shared" si="8"/>
        <v>#DIV/0!</v>
      </c>
      <c r="K81" s="232" t="str">
        <f>+'ต.4'!B68</f>
        <v>ติดตามประเมินผล ภายใต้นโยบายสำคัญของ กษ.</v>
      </c>
      <c r="L81" s="428">
        <f>+'ต.4'!C68</f>
        <v>0</v>
      </c>
      <c r="M81" s="428">
        <f>+'ต.4'!D68</f>
        <v>0</v>
      </c>
      <c r="N81" s="428">
        <f>+'ต.4'!E68</f>
        <v>0</v>
      </c>
      <c r="O81" s="428">
        <f>+'ต.4'!F68</f>
        <v>0</v>
      </c>
      <c r="P81" s="208">
        <f t="shared" si="9"/>
        <v>0</v>
      </c>
      <c r="Q81" s="306"/>
      <c r="R81" s="516"/>
      <c r="S81" s="208" t="e">
        <f t="shared" si="10"/>
        <v>#DIV/0!</v>
      </c>
      <c r="T81" s="449">
        <f t="shared" si="16"/>
        <v>0</v>
      </c>
      <c r="U81" s="449">
        <f t="shared" si="16"/>
        <v>0</v>
      </c>
      <c r="V81" s="449" t="e">
        <f t="shared" si="11"/>
        <v>#DIV/0!</v>
      </c>
    </row>
    <row r="82" spans="1:22" ht="42">
      <c r="A82" s="228">
        <v>71</v>
      </c>
      <c r="B82" s="232"/>
      <c r="C82" s="428"/>
      <c r="D82" s="457"/>
      <c r="E82" s="428"/>
      <c r="F82" s="428"/>
      <c r="G82" s="208">
        <f t="shared" si="7"/>
        <v>0</v>
      </c>
      <c r="H82" s="306"/>
      <c r="I82" s="309"/>
      <c r="J82" s="208" t="e">
        <f t="shared" si="8"/>
        <v>#DIV/0!</v>
      </c>
      <c r="K82" s="232" t="str">
        <f>+'ต.4'!B73</f>
        <v>ติดตามประเมินผลโครงการส่งเสริมเกษตรทฤษฎีใหม่</v>
      </c>
      <c r="L82" s="428">
        <f>+'ต.4'!C73</f>
        <v>531075.839190204</v>
      </c>
      <c r="M82" s="428">
        <f>+'ต.4'!D73</f>
        <v>0</v>
      </c>
      <c r="N82" s="428">
        <f>+'ต.4'!E73</f>
        <v>38819.50535522138</v>
      </c>
      <c r="O82" s="428">
        <f>+'ต.4'!F73</f>
        <v>74740.80692320419</v>
      </c>
      <c r="P82" s="208">
        <f t="shared" si="9"/>
        <v>644636.1514686296</v>
      </c>
      <c r="Q82" s="316">
        <f>+'ต.4'!H73</f>
        <v>1</v>
      </c>
      <c r="R82" s="516" t="str">
        <f>+'ต.4'!I73</f>
        <v>เรื่อง</v>
      </c>
      <c r="S82" s="208">
        <f t="shared" si="10"/>
        <v>644636.1514686296</v>
      </c>
      <c r="T82" s="449">
        <f t="shared" si="16"/>
        <v>0</v>
      </c>
      <c r="U82" s="449">
        <f t="shared" si="16"/>
        <v>0</v>
      </c>
      <c r="V82" s="449" t="e">
        <f t="shared" si="11"/>
        <v>#DIV/0!</v>
      </c>
    </row>
    <row r="83" spans="1:22" ht="42">
      <c r="A83" s="228">
        <v>72</v>
      </c>
      <c r="B83" s="232"/>
      <c r="C83" s="428"/>
      <c r="D83" s="457"/>
      <c r="E83" s="428"/>
      <c r="F83" s="428"/>
      <c r="G83" s="208">
        <f t="shared" si="7"/>
        <v>0</v>
      </c>
      <c r="H83" s="306"/>
      <c r="I83" s="309"/>
      <c r="J83" s="208" t="e">
        <f t="shared" si="8"/>
        <v>#DIV/0!</v>
      </c>
      <c r="K83" s="232" t="str">
        <f>+'ต.4'!B74</f>
        <v>ประเมินผลแผนงานบูรณาการพัฒนาและส่งเสริมเศรษฐกิจฐานราก</v>
      </c>
      <c r="L83" s="428">
        <f>+'ต.4'!C74</f>
        <v>531075.839190204</v>
      </c>
      <c r="M83" s="428">
        <f>+'ต.4'!D74</f>
        <v>0</v>
      </c>
      <c r="N83" s="428">
        <f>+'ต.4'!E74</f>
        <v>38819.50535522138</v>
      </c>
      <c r="O83" s="428">
        <f>+'ต.4'!F74</f>
        <v>74740.80692320419</v>
      </c>
      <c r="P83" s="208">
        <f t="shared" si="9"/>
        <v>644636.1514686296</v>
      </c>
      <c r="Q83" s="316">
        <f>+'ต.4'!H74</f>
        <v>1</v>
      </c>
      <c r="R83" s="516" t="str">
        <f>+'ต.4'!I74</f>
        <v>เรื่อง</v>
      </c>
      <c r="S83" s="208">
        <f t="shared" si="10"/>
        <v>644636.1514686296</v>
      </c>
      <c r="T83" s="449">
        <f t="shared" si="16"/>
        <v>0</v>
      </c>
      <c r="U83" s="449">
        <f t="shared" si="16"/>
        <v>0</v>
      </c>
      <c r="V83" s="449" t="e">
        <f t="shared" si="11"/>
        <v>#DIV/0!</v>
      </c>
    </row>
    <row r="84" spans="1:22" ht="21">
      <c r="A84" s="313" t="s">
        <v>426</v>
      </c>
      <c r="B84" s="232"/>
      <c r="C84" s="428"/>
      <c r="D84" s="457"/>
      <c r="E84" s="428"/>
      <c r="F84" s="428"/>
      <c r="G84" s="208"/>
      <c r="H84" s="306"/>
      <c r="I84" s="309"/>
      <c r="J84" s="208"/>
      <c r="K84" s="206" t="s">
        <v>426</v>
      </c>
      <c r="L84" s="428"/>
      <c r="M84" s="457"/>
      <c r="N84" s="428"/>
      <c r="O84" s="428"/>
      <c r="P84" s="208"/>
      <c r="Q84" s="306"/>
      <c r="R84" s="516"/>
      <c r="S84" s="208"/>
      <c r="T84" s="449"/>
      <c r="U84" s="449"/>
      <c r="V84" s="449"/>
    </row>
    <row r="85" spans="1:22" ht="42">
      <c r="A85" s="228">
        <v>73</v>
      </c>
      <c r="B85" s="232" t="s">
        <v>71</v>
      </c>
      <c r="C85" s="428">
        <v>2475749.8991754903</v>
      </c>
      <c r="D85" s="457">
        <v>0</v>
      </c>
      <c r="E85" s="428">
        <v>153901.1719356549</v>
      </c>
      <c r="F85" s="428">
        <v>178432.11971243235</v>
      </c>
      <c r="G85" s="208">
        <f t="shared" si="7"/>
        <v>2808083.1908235773</v>
      </c>
      <c r="H85" s="306">
        <v>18</v>
      </c>
      <c r="I85" s="309" t="s">
        <v>12</v>
      </c>
      <c r="J85" s="208">
        <f t="shared" si="8"/>
        <v>156004.62171242095</v>
      </c>
      <c r="K85" s="232" t="str">
        <f>+'ต.4'!B78</f>
        <v>จัดทำแนวทางการพัฒนาการเกษตรระดับจังหวัดและกลุ่มจังหวัด</v>
      </c>
      <c r="L85" s="428">
        <f>+'ต.4'!C78</f>
        <v>0</v>
      </c>
      <c r="M85" s="428">
        <f>+'ต.4'!D78</f>
        <v>0</v>
      </c>
      <c r="N85" s="428">
        <f>+'ต.4'!E78</f>
        <v>0</v>
      </c>
      <c r="O85" s="428">
        <f>+'ต.4'!F78</f>
        <v>0</v>
      </c>
      <c r="P85" s="208">
        <f t="shared" si="9"/>
        <v>0</v>
      </c>
      <c r="Q85" s="316"/>
      <c r="R85" s="516"/>
      <c r="S85" s="208" t="e">
        <f t="shared" si="10"/>
        <v>#DIV/0!</v>
      </c>
      <c r="T85" s="449">
        <f t="shared" si="16"/>
        <v>-100</v>
      </c>
      <c r="U85" s="449">
        <f t="shared" si="16"/>
        <v>-100</v>
      </c>
      <c r="V85" s="449" t="e">
        <f t="shared" si="11"/>
        <v>#DIV/0!</v>
      </c>
    </row>
    <row r="86" spans="1:22" ht="42">
      <c r="A86" s="228">
        <v>74</v>
      </c>
      <c r="B86" s="232" t="s">
        <v>72</v>
      </c>
      <c r="C86" s="428">
        <v>4093566.664973336</v>
      </c>
      <c r="D86" s="457">
        <v>0</v>
      </c>
      <c r="E86" s="428">
        <v>254470.25458667686</v>
      </c>
      <c r="F86" s="428">
        <v>295031.32665322965</v>
      </c>
      <c r="G86" s="208">
        <f t="shared" si="7"/>
        <v>4643068.246213242</v>
      </c>
      <c r="H86" s="306">
        <v>12</v>
      </c>
      <c r="I86" s="309" t="s">
        <v>12</v>
      </c>
      <c r="J86" s="208">
        <f t="shared" si="8"/>
        <v>386922.3538511035</v>
      </c>
      <c r="K86" s="232" t="str">
        <f>+'ต.4'!B79</f>
        <v>ศึกษา วิเคราะห์ วิจัยเศรษฐกิจการเกษตรระดับพื้นที่</v>
      </c>
      <c r="L86" s="428">
        <f>+'ต.4'!C79</f>
        <v>4520752.776534512</v>
      </c>
      <c r="M86" s="428">
        <f>+'ต.4'!D79</f>
        <v>0</v>
      </c>
      <c r="N86" s="428">
        <f>+'ต.4'!E79</f>
        <v>299901.785065013</v>
      </c>
      <c r="O86" s="428">
        <f>+'ต.4'!F79</f>
        <v>543281.5691657811</v>
      </c>
      <c r="P86" s="208">
        <f t="shared" si="9"/>
        <v>5363936.130765306</v>
      </c>
      <c r="Q86" s="316">
        <f>+'ต.4'!H79</f>
        <v>12</v>
      </c>
      <c r="R86" s="516" t="str">
        <f>+'ต.4'!I79</f>
        <v>เรื่อง</v>
      </c>
      <c r="S86" s="208">
        <f t="shared" si="10"/>
        <v>446994.6775637755</v>
      </c>
      <c r="T86" s="449">
        <f t="shared" si="16"/>
        <v>15.525679277705711</v>
      </c>
      <c r="U86" s="449">
        <f t="shared" si="16"/>
        <v>0</v>
      </c>
      <c r="V86" s="449">
        <f t="shared" si="11"/>
        <v>15.525679277705724</v>
      </c>
    </row>
    <row r="87" spans="1:22" ht="42">
      <c r="A87" s="228">
        <v>75</v>
      </c>
      <c r="B87" s="232" t="s">
        <v>73</v>
      </c>
      <c r="C87" s="428">
        <v>60079831.71167453</v>
      </c>
      <c r="D87" s="457">
        <v>0</v>
      </c>
      <c r="E87" s="428">
        <v>3734770.0239038626</v>
      </c>
      <c r="F87" s="428">
        <v>4330070.548665067</v>
      </c>
      <c r="G87" s="208">
        <f t="shared" si="7"/>
        <v>68144672.28424345</v>
      </c>
      <c r="H87" s="306">
        <v>5</v>
      </c>
      <c r="I87" s="309" t="s">
        <v>14</v>
      </c>
      <c r="J87" s="208">
        <f t="shared" si="8"/>
        <v>13628934.45684869</v>
      </c>
      <c r="K87" s="232" t="str">
        <f>+'ต.4'!B80</f>
        <v>จัดทำและเผยแพร่ข้อมูลสารสนเทศการเกษตรระดับภูมิภาค</v>
      </c>
      <c r="L87" s="428">
        <f>+'ต.4'!C80</f>
        <v>58769786.09494865</v>
      </c>
      <c r="M87" s="428">
        <f>+'ต.4'!D80</f>
        <v>0</v>
      </c>
      <c r="N87" s="428">
        <f>+'ต.4'!E80</f>
        <v>3898723.205845168</v>
      </c>
      <c r="O87" s="428">
        <f>+'ต.4'!F80</f>
        <v>7062660.399155155</v>
      </c>
      <c r="P87" s="208">
        <f t="shared" si="9"/>
        <v>69731169.69994897</v>
      </c>
      <c r="Q87" s="316">
        <f>+'ต.4'!H80</f>
        <v>5</v>
      </c>
      <c r="R87" s="516" t="str">
        <f>+'ต.4'!I80</f>
        <v>ระบบ</v>
      </c>
      <c r="S87" s="208">
        <f t="shared" si="10"/>
        <v>13946233.939989794</v>
      </c>
      <c r="T87" s="449">
        <f t="shared" si="16"/>
        <v>2.32813125740477</v>
      </c>
      <c r="U87" s="449">
        <f t="shared" si="16"/>
        <v>0</v>
      </c>
      <c r="V87" s="449">
        <f t="shared" si="11"/>
        <v>2.328131257404773</v>
      </c>
    </row>
    <row r="88" spans="1:22" ht="63">
      <c r="A88" s="228">
        <v>76</v>
      </c>
      <c r="B88" s="232" t="s">
        <v>436</v>
      </c>
      <c r="C88" s="428">
        <v>7991034.328031781</v>
      </c>
      <c r="D88" s="457">
        <v>0</v>
      </c>
      <c r="E88" s="428">
        <v>496750.3173368664</v>
      </c>
      <c r="F88" s="428">
        <v>575929.4161015144</v>
      </c>
      <c r="G88" s="208">
        <f t="shared" si="7"/>
        <v>9063714.061470162</v>
      </c>
      <c r="H88" s="306">
        <v>36</v>
      </c>
      <c r="I88" s="309" t="s">
        <v>12</v>
      </c>
      <c r="J88" s="208">
        <f t="shared" si="8"/>
        <v>251769.83504083785</v>
      </c>
      <c r="K88" s="232" t="str">
        <f>+'ต.4'!B81</f>
        <v>ติดตามและประเมินผลการพัฒนาการเกษตรระดับจังหวัดและกลุ่มจังหวัด</v>
      </c>
      <c r="L88" s="428">
        <f>+'ต.4'!C81</f>
        <v>9154524.372482385</v>
      </c>
      <c r="M88" s="428">
        <f>+'ต.4'!D81</f>
        <v>0</v>
      </c>
      <c r="N88" s="428">
        <f>+'ต.4'!E81</f>
        <v>607301.1147566512</v>
      </c>
      <c r="O88" s="428">
        <f>+'ต.4'!F81</f>
        <v>1100145.1775607069</v>
      </c>
      <c r="P88" s="208">
        <f t="shared" si="9"/>
        <v>10861970.664799744</v>
      </c>
      <c r="Q88" s="316">
        <f>+'ต.4'!H81</f>
        <v>36</v>
      </c>
      <c r="R88" s="516" t="str">
        <f>+'ต.4'!I81</f>
        <v>เรื่อง</v>
      </c>
      <c r="S88" s="208">
        <f t="shared" si="10"/>
        <v>301721.40735554846</v>
      </c>
      <c r="T88" s="449">
        <f t="shared" si="16"/>
        <v>19.840173588153768</v>
      </c>
      <c r="U88" s="449">
        <f t="shared" si="16"/>
        <v>0</v>
      </c>
      <c r="V88" s="449">
        <f t="shared" si="11"/>
        <v>19.840173588153768</v>
      </c>
    </row>
    <row r="89" spans="1:22" ht="21">
      <c r="A89" s="228">
        <v>77</v>
      </c>
      <c r="B89" s="232" t="s">
        <v>59</v>
      </c>
      <c r="C89" s="428">
        <v>60079831.71167452</v>
      </c>
      <c r="D89" s="457">
        <v>0</v>
      </c>
      <c r="E89" s="428">
        <v>3734770.0239038626</v>
      </c>
      <c r="F89" s="428">
        <v>4330070.548665066</v>
      </c>
      <c r="G89" s="208">
        <f t="shared" si="7"/>
        <v>68144672.28424345</v>
      </c>
      <c r="H89" s="306">
        <v>17</v>
      </c>
      <c r="I89" s="309" t="s">
        <v>51</v>
      </c>
      <c r="J89" s="208">
        <f t="shared" si="8"/>
        <v>4008510.1343672615</v>
      </c>
      <c r="K89" s="232"/>
      <c r="L89" s="428"/>
      <c r="M89" s="457"/>
      <c r="N89" s="428"/>
      <c r="O89" s="428"/>
      <c r="P89" s="208">
        <f t="shared" si="9"/>
        <v>0</v>
      </c>
      <c r="Q89" s="306"/>
      <c r="R89" s="516"/>
      <c r="S89" s="208" t="e">
        <f t="shared" si="10"/>
        <v>#DIV/0!</v>
      </c>
      <c r="T89" s="449">
        <f t="shared" si="16"/>
        <v>-100</v>
      </c>
      <c r="U89" s="449">
        <f t="shared" si="16"/>
        <v>-100</v>
      </c>
      <c r="V89" s="449" t="e">
        <f t="shared" si="11"/>
        <v>#DIV/0!</v>
      </c>
    </row>
    <row r="90" spans="1:22" ht="21">
      <c r="A90" s="228">
        <v>78</v>
      </c>
      <c r="B90" s="232" t="s">
        <v>62</v>
      </c>
      <c r="C90" s="428">
        <v>5907482.432686071</v>
      </c>
      <c r="D90" s="457">
        <v>0</v>
      </c>
      <c r="E90" s="428">
        <v>367229.52907418646</v>
      </c>
      <c r="F90" s="428">
        <v>425763.7707989722</v>
      </c>
      <c r="G90" s="208">
        <f t="shared" si="7"/>
        <v>6700475.732559229</v>
      </c>
      <c r="H90" s="306">
        <v>220</v>
      </c>
      <c r="I90" s="309" t="s">
        <v>51</v>
      </c>
      <c r="J90" s="208">
        <f t="shared" si="8"/>
        <v>30456.707875269225</v>
      </c>
      <c r="K90" s="232"/>
      <c r="L90" s="428"/>
      <c r="M90" s="457"/>
      <c r="N90" s="428"/>
      <c r="O90" s="428"/>
      <c r="P90" s="208">
        <f t="shared" si="9"/>
        <v>0</v>
      </c>
      <c r="Q90" s="306"/>
      <c r="R90" s="516"/>
      <c r="S90" s="208" t="e">
        <f t="shared" si="10"/>
        <v>#DIV/0!</v>
      </c>
      <c r="T90" s="449">
        <f t="shared" si="16"/>
        <v>-100</v>
      </c>
      <c r="U90" s="449">
        <f t="shared" si="16"/>
        <v>-100</v>
      </c>
      <c r="V90" s="449" t="e">
        <f t="shared" si="11"/>
        <v>#DIV/0!</v>
      </c>
    </row>
    <row r="91" spans="1:22" ht="21">
      <c r="A91" s="228">
        <v>79</v>
      </c>
      <c r="B91" s="232" t="s">
        <v>63</v>
      </c>
      <c r="C91" s="428">
        <v>3088559.280159523</v>
      </c>
      <c r="D91" s="457">
        <v>0</v>
      </c>
      <c r="E91" s="428">
        <v>191995.5214246784</v>
      </c>
      <c r="F91" s="428">
        <v>222598.4859778859</v>
      </c>
      <c r="G91" s="208">
        <f t="shared" si="7"/>
        <v>3503153.2875620867</v>
      </c>
      <c r="H91" s="306">
        <v>4</v>
      </c>
      <c r="I91" s="309" t="s">
        <v>13</v>
      </c>
      <c r="J91" s="208">
        <f t="shared" si="8"/>
        <v>875788.3218905217</v>
      </c>
      <c r="K91" s="232"/>
      <c r="L91" s="428"/>
      <c r="M91" s="457"/>
      <c r="N91" s="428"/>
      <c r="O91" s="428"/>
      <c r="P91" s="208">
        <f t="shared" si="9"/>
        <v>0</v>
      </c>
      <c r="Q91" s="306"/>
      <c r="R91" s="516"/>
      <c r="S91" s="208" t="e">
        <f t="shared" si="10"/>
        <v>#DIV/0!</v>
      </c>
      <c r="T91" s="449">
        <f t="shared" si="16"/>
        <v>-100</v>
      </c>
      <c r="U91" s="449">
        <f t="shared" si="16"/>
        <v>-100</v>
      </c>
      <c r="V91" s="449" t="e">
        <f t="shared" si="11"/>
        <v>#DIV/0!</v>
      </c>
    </row>
    <row r="92" spans="1:22" ht="21">
      <c r="A92" s="228">
        <v>80</v>
      </c>
      <c r="B92" s="232" t="s">
        <v>437</v>
      </c>
      <c r="C92" s="428">
        <v>1691353.8915159288</v>
      </c>
      <c r="D92" s="457">
        <v>0</v>
      </c>
      <c r="E92" s="428">
        <v>105140.40458970482</v>
      </c>
      <c r="F92" s="428">
        <v>121899.17089265179</v>
      </c>
      <c r="G92" s="208">
        <f t="shared" si="7"/>
        <v>1918393.4669982854</v>
      </c>
      <c r="H92" s="306">
        <v>77</v>
      </c>
      <c r="I92" s="309" t="s">
        <v>282</v>
      </c>
      <c r="J92" s="208">
        <f t="shared" si="8"/>
        <v>24914.2008701076</v>
      </c>
      <c r="K92" s="232"/>
      <c r="L92" s="428"/>
      <c r="M92" s="457"/>
      <c r="N92" s="428"/>
      <c r="O92" s="428"/>
      <c r="P92" s="208">
        <f t="shared" si="9"/>
        <v>0</v>
      </c>
      <c r="Q92" s="306"/>
      <c r="R92" s="516"/>
      <c r="S92" s="208" t="e">
        <f t="shared" si="10"/>
        <v>#DIV/0!</v>
      </c>
      <c r="T92" s="449">
        <f t="shared" si="16"/>
        <v>-100</v>
      </c>
      <c r="U92" s="449">
        <f t="shared" si="16"/>
        <v>-100</v>
      </c>
      <c r="V92" s="449" t="e">
        <f t="shared" si="11"/>
        <v>#DIV/0!</v>
      </c>
    </row>
    <row r="93" spans="1:22" ht="63">
      <c r="A93" s="228">
        <v>81</v>
      </c>
      <c r="B93" s="232" t="s">
        <v>139</v>
      </c>
      <c r="C93" s="428">
        <v>14290714.764547631</v>
      </c>
      <c r="D93" s="457">
        <v>0</v>
      </c>
      <c r="E93" s="428">
        <v>888360.2300840277</v>
      </c>
      <c r="F93" s="428">
        <v>1029959.6613103768</v>
      </c>
      <c r="G93" s="208">
        <f t="shared" si="7"/>
        <v>16209034.655942036</v>
      </c>
      <c r="H93" s="306">
        <v>1</v>
      </c>
      <c r="I93" s="309" t="s">
        <v>12</v>
      </c>
      <c r="J93" s="208">
        <f t="shared" si="8"/>
        <v>16209034.655942036</v>
      </c>
      <c r="K93" s="232" t="str">
        <f>+'ต.4'!B98</f>
        <v>การบริหารจัดการการผลิตสินค้าเกษตรตามแผนที่เกษตรเพื่อการบริหารจัดการเชิงรุก (Agri-map)</v>
      </c>
      <c r="L93" s="428">
        <f>+'ต.4'!C98</f>
        <v>22603763.882672556</v>
      </c>
      <c r="M93" s="428">
        <f>+'ต.4'!D98</f>
        <v>0</v>
      </c>
      <c r="N93" s="428">
        <f>+'ต.4'!E98</f>
        <v>1499508.925325065</v>
      </c>
      <c r="O93" s="428">
        <f>+'ต.4'!F98</f>
        <v>2716407.845828906</v>
      </c>
      <c r="P93" s="208">
        <f t="shared" si="9"/>
        <v>26819680.653826527</v>
      </c>
      <c r="Q93" s="316">
        <f>+'ต.4'!H98</f>
        <v>2</v>
      </c>
      <c r="R93" s="516" t="str">
        <f>+'ต.4'!I98</f>
        <v>เรื่อง</v>
      </c>
      <c r="S93" s="208">
        <f t="shared" si="10"/>
        <v>13409840.326913264</v>
      </c>
      <c r="T93" s="449">
        <f t="shared" si="16"/>
        <v>65.46130737029893</v>
      </c>
      <c r="U93" s="449">
        <f t="shared" si="16"/>
        <v>100</v>
      </c>
      <c r="V93" s="449">
        <f t="shared" si="11"/>
        <v>-17.269346314850537</v>
      </c>
    </row>
    <row r="94" spans="1:22" ht="21">
      <c r="A94" s="228">
        <v>82</v>
      </c>
      <c r="B94" s="232" t="s">
        <v>279</v>
      </c>
      <c r="C94" s="428">
        <v>6887977.442260522</v>
      </c>
      <c r="D94" s="457">
        <v>0</v>
      </c>
      <c r="E94" s="428">
        <v>428180.48825662397</v>
      </c>
      <c r="F94" s="428">
        <v>496429.956823698</v>
      </c>
      <c r="G94" s="208">
        <f t="shared" si="7"/>
        <v>7812587.887340845</v>
      </c>
      <c r="H94" s="306">
        <v>1</v>
      </c>
      <c r="I94" s="309" t="s">
        <v>12</v>
      </c>
      <c r="J94" s="208">
        <f t="shared" si="8"/>
        <v>7812587.887340845</v>
      </c>
      <c r="K94" s="232" t="str">
        <f>+'ต.4'!B84</f>
        <v>ขับเคลื่อนโครงการแปลงใหญ่ในพื้นที่ </v>
      </c>
      <c r="L94" s="428">
        <f>+'ต.4'!C84</f>
        <v>6781129.164801768</v>
      </c>
      <c r="M94" s="428">
        <f>+'ต.4'!D84</f>
        <v>0</v>
      </c>
      <c r="N94" s="428">
        <f>+'ต.4'!E84</f>
        <v>449852.6775975194</v>
      </c>
      <c r="O94" s="428">
        <f>+'ต.4'!F84</f>
        <v>814922.3537486717</v>
      </c>
      <c r="P94" s="208">
        <f t="shared" si="9"/>
        <v>8045904.196147959</v>
      </c>
      <c r="Q94" s="316">
        <f>+'ต.4'!H84</f>
        <v>1</v>
      </c>
      <c r="R94" s="516" t="str">
        <f>+'ต.4'!I84</f>
        <v>เรื่อง</v>
      </c>
      <c r="S94" s="208">
        <f t="shared" si="10"/>
        <v>8045904.196147959</v>
      </c>
      <c r="T94" s="449">
        <f t="shared" si="16"/>
        <v>2.986415156815952</v>
      </c>
      <c r="U94" s="449">
        <f t="shared" si="16"/>
        <v>0</v>
      </c>
      <c r="V94" s="449">
        <f t="shared" si="11"/>
        <v>2.986415156815952</v>
      </c>
    </row>
    <row r="95" spans="1:22" ht="42">
      <c r="A95" s="228">
        <v>83</v>
      </c>
      <c r="B95" s="232" t="s">
        <v>151</v>
      </c>
      <c r="C95" s="428">
        <v>3971004.7887765295</v>
      </c>
      <c r="D95" s="457">
        <v>0</v>
      </c>
      <c r="E95" s="428">
        <v>246851.3846888722</v>
      </c>
      <c r="F95" s="428">
        <v>286198.0534001391</v>
      </c>
      <c r="G95" s="208">
        <f t="shared" si="7"/>
        <v>4504054.226865541</v>
      </c>
      <c r="H95" s="306">
        <v>2</v>
      </c>
      <c r="I95" s="309" t="s">
        <v>51</v>
      </c>
      <c r="J95" s="208">
        <f t="shared" si="8"/>
        <v>2252027.1134327706</v>
      </c>
      <c r="K95" s="232" t="str">
        <f>+'ต.4'!B85</f>
        <v>จัดทำฐานข้อมูลสารสนเทศต้นทุนการผลิต</v>
      </c>
      <c r="L95" s="428">
        <f>+'ต.4'!C85</f>
        <v>13562258.329603536</v>
      </c>
      <c r="M95" s="428">
        <f>+'ต.4'!D85</f>
        <v>0</v>
      </c>
      <c r="N95" s="428">
        <f>+'ต.4'!E85</f>
        <v>899705.3551950388</v>
      </c>
      <c r="O95" s="428">
        <f>+'ต.4'!F85</f>
        <v>1629844.7074973434</v>
      </c>
      <c r="P95" s="208">
        <f t="shared" si="9"/>
        <v>16091808.392295917</v>
      </c>
      <c r="Q95" s="316">
        <f>+'ต.4'!H85</f>
        <v>8</v>
      </c>
      <c r="R95" s="516" t="str">
        <f>+'ต.4'!I85</f>
        <v>สินค้า</v>
      </c>
      <c r="S95" s="208">
        <f t="shared" si="10"/>
        <v>2011476.0490369897</v>
      </c>
      <c r="T95" s="449">
        <f t="shared" si="16"/>
        <v>257.27385998846023</v>
      </c>
      <c r="U95" s="449">
        <f t="shared" si="16"/>
        <v>300</v>
      </c>
      <c r="V95" s="449">
        <f t="shared" si="11"/>
        <v>-10.681535002884948</v>
      </c>
    </row>
    <row r="96" spans="1:22" ht="42">
      <c r="A96" s="228">
        <v>84</v>
      </c>
      <c r="B96" s="232" t="s">
        <v>140</v>
      </c>
      <c r="C96" s="428">
        <v>13163145.503537014</v>
      </c>
      <c r="D96" s="457">
        <v>0</v>
      </c>
      <c r="E96" s="428">
        <v>818266.6270242245</v>
      </c>
      <c r="F96" s="428">
        <v>948693.5473819424</v>
      </c>
      <c r="G96" s="208">
        <f t="shared" si="7"/>
        <v>14930105.677943181</v>
      </c>
      <c r="H96" s="306">
        <v>76</v>
      </c>
      <c r="I96" s="309" t="s">
        <v>12</v>
      </c>
      <c r="J96" s="208">
        <f t="shared" si="8"/>
        <v>196448.75892030503</v>
      </c>
      <c r="K96" s="232" t="str">
        <f>+'ต.4'!B86</f>
        <v>การจัดทำภาวะเศรษฐกิจการเกษรตรระดับภูมิภาค</v>
      </c>
      <c r="L96" s="428">
        <f>+'ต.4'!C86</f>
        <v>11301881.941336278</v>
      </c>
      <c r="M96" s="428">
        <f>+'ต.4'!D86</f>
        <v>0</v>
      </c>
      <c r="N96" s="428">
        <f>+'ต.4'!E86</f>
        <v>749754.4626625325</v>
      </c>
      <c r="O96" s="428">
        <f>+'ต.4'!F86</f>
        <v>1358203.922914453</v>
      </c>
      <c r="P96" s="208">
        <f t="shared" si="9"/>
        <v>13409840.326913264</v>
      </c>
      <c r="Q96" s="316">
        <f>+'ต.4'!H86</f>
        <v>76</v>
      </c>
      <c r="R96" s="516" t="str">
        <f>+'ต.4'!I86</f>
        <v>จังหวัด</v>
      </c>
      <c r="S96" s="208">
        <f t="shared" si="10"/>
        <v>176445.26745938504</v>
      </c>
      <c r="T96" s="449">
        <f t="shared" si="16"/>
        <v>-10.182549164912235</v>
      </c>
      <c r="U96" s="449">
        <f t="shared" si="16"/>
        <v>0</v>
      </c>
      <c r="V96" s="449">
        <f t="shared" si="11"/>
        <v>-10.182549164912245</v>
      </c>
    </row>
    <row r="97" spans="1:22" ht="63">
      <c r="A97" s="228">
        <v>85</v>
      </c>
      <c r="B97" s="232" t="s">
        <v>141</v>
      </c>
      <c r="C97" s="428">
        <v>2720873.6515691034</v>
      </c>
      <c r="D97" s="457">
        <v>0</v>
      </c>
      <c r="E97" s="428">
        <v>169138.9117312643</v>
      </c>
      <c r="F97" s="428">
        <v>196098.6662186138</v>
      </c>
      <c r="G97" s="208">
        <f t="shared" si="7"/>
        <v>3086111.229518981</v>
      </c>
      <c r="H97" s="306">
        <v>1</v>
      </c>
      <c r="I97" s="309" t="s">
        <v>13</v>
      </c>
      <c r="J97" s="208">
        <f t="shared" si="8"/>
        <v>3086111.229518981</v>
      </c>
      <c r="K97" s="232" t="str">
        <f>+'ต.4'!B88</f>
        <v>การขับเคลื่อนการดำเนินงานตามโครงการพัฒนาเกษตรอินทรีย์ในระดับพื้นที่</v>
      </c>
      <c r="L97" s="428">
        <f>+'ต.4'!C88</f>
        <v>9041505.553069023</v>
      </c>
      <c r="M97" s="428">
        <f>+'ต.4'!D88</f>
        <v>0</v>
      </c>
      <c r="N97" s="428">
        <f>+'ต.4'!E88</f>
        <v>599803.570130026</v>
      </c>
      <c r="O97" s="428">
        <f>+'ต.4'!F88</f>
        <v>1086563.1383315623</v>
      </c>
      <c r="P97" s="208">
        <f t="shared" si="9"/>
        <v>10727872.261530612</v>
      </c>
      <c r="Q97" s="316">
        <f>+'ต.4'!H88</f>
        <v>4</v>
      </c>
      <c r="R97" s="516" t="str">
        <f>+'ต.4'!I88</f>
        <v>ครั้ง</v>
      </c>
      <c r="S97" s="208">
        <f t="shared" si="10"/>
        <v>2681968.065382653</v>
      </c>
      <c r="T97" s="449">
        <f t="shared" si="16"/>
        <v>247.61780971850192</v>
      </c>
      <c r="U97" s="449">
        <f t="shared" si="16"/>
        <v>300</v>
      </c>
      <c r="V97" s="449">
        <f t="shared" si="11"/>
        <v>-13.095547570374524</v>
      </c>
    </row>
    <row r="98" spans="1:22" ht="63">
      <c r="A98" s="228">
        <v>86</v>
      </c>
      <c r="B98" s="232" t="s">
        <v>153</v>
      </c>
      <c r="C98" s="428">
        <v>8652868.459494535</v>
      </c>
      <c r="D98" s="457">
        <v>0</v>
      </c>
      <c r="E98" s="428">
        <v>537892.2147850116</v>
      </c>
      <c r="F98" s="428">
        <v>623629.0916682042</v>
      </c>
      <c r="G98" s="208">
        <f t="shared" si="7"/>
        <v>9814389.76594775</v>
      </c>
      <c r="H98" s="306">
        <v>22</v>
      </c>
      <c r="I98" s="309" t="s">
        <v>51</v>
      </c>
      <c r="J98" s="208">
        <f t="shared" si="8"/>
        <v>446108.6257248977</v>
      </c>
      <c r="K98" s="232" t="str">
        <f>+'ต.4'!B82</f>
        <v>จัดทำข้อมูลสารสนเทศเพื่อสนับสนุนการบริหารจัดการสินค้าเกษตรในระดับจังหวัด</v>
      </c>
      <c r="L98" s="428">
        <f>+'ต.4'!C82</f>
        <v>28028667.214513972</v>
      </c>
      <c r="M98" s="428">
        <f>+'ต.4'!D82</f>
        <v>0</v>
      </c>
      <c r="N98" s="428">
        <f>+'ต.4'!E82</f>
        <v>1859391.0674030802</v>
      </c>
      <c r="O98" s="428">
        <f>+'ต.4'!F82</f>
        <v>3368345.7288278434</v>
      </c>
      <c r="P98" s="208">
        <f t="shared" si="9"/>
        <v>33256404.0107449</v>
      </c>
      <c r="Q98" s="316">
        <f>+'ต.4'!H82</f>
        <v>76</v>
      </c>
      <c r="R98" s="516" t="str">
        <f>+'ต.4'!I82</f>
        <v>จังหวัด</v>
      </c>
      <c r="S98" s="208">
        <f t="shared" si="10"/>
        <v>437584.263299275</v>
      </c>
      <c r="T98" s="449">
        <f t="shared" si="16"/>
        <v>238.85350800038677</v>
      </c>
      <c r="U98" s="449">
        <f t="shared" si="16"/>
        <v>245.45454545454547</v>
      </c>
      <c r="V98" s="449">
        <f t="shared" si="11"/>
        <v>-1.910826631466981</v>
      </c>
    </row>
    <row r="99" spans="1:22" ht="63">
      <c r="A99" s="228">
        <v>87</v>
      </c>
      <c r="B99" s="232" t="s">
        <v>433</v>
      </c>
      <c r="C99" s="428">
        <v>8064571.453749865</v>
      </c>
      <c r="D99" s="457">
        <v>0</v>
      </c>
      <c r="E99" s="428">
        <v>501321.6392755491</v>
      </c>
      <c r="F99" s="428">
        <v>581229.3800533689</v>
      </c>
      <c r="G99" s="208">
        <f t="shared" si="7"/>
        <v>9147122.473078784</v>
      </c>
      <c r="H99" s="306">
        <v>12</v>
      </c>
      <c r="I99" s="309" t="s">
        <v>12</v>
      </c>
      <c r="J99" s="208">
        <f t="shared" si="8"/>
        <v>762260.2060898986</v>
      </c>
      <c r="K99" s="232"/>
      <c r="L99" s="428"/>
      <c r="M99" s="457"/>
      <c r="N99" s="428"/>
      <c r="O99" s="428"/>
      <c r="P99" s="208">
        <f t="shared" si="9"/>
        <v>0</v>
      </c>
      <c r="Q99" s="306"/>
      <c r="R99" s="516"/>
      <c r="S99" s="208" t="e">
        <f t="shared" si="10"/>
        <v>#DIV/0!</v>
      </c>
      <c r="T99" s="449">
        <f t="shared" si="16"/>
        <v>-100</v>
      </c>
      <c r="U99" s="449">
        <f t="shared" si="16"/>
        <v>-100</v>
      </c>
      <c r="V99" s="449" t="e">
        <f t="shared" si="11"/>
        <v>#DIV/0!</v>
      </c>
    </row>
    <row r="100" spans="1:22" ht="21">
      <c r="A100" s="228">
        <v>88</v>
      </c>
      <c r="B100" s="232" t="s">
        <v>427</v>
      </c>
      <c r="C100" s="428">
        <v>833420.7581382839</v>
      </c>
      <c r="D100" s="457">
        <v>0</v>
      </c>
      <c r="E100" s="428">
        <v>51808.31530507194</v>
      </c>
      <c r="F100" s="428">
        <v>60066.25812101683</v>
      </c>
      <c r="G100" s="208">
        <f t="shared" si="7"/>
        <v>945295.3315643725</v>
      </c>
      <c r="H100" s="306">
        <v>1</v>
      </c>
      <c r="I100" s="309" t="s">
        <v>12</v>
      </c>
      <c r="J100" s="208">
        <f t="shared" si="8"/>
        <v>945295.3315643725</v>
      </c>
      <c r="K100" s="232"/>
      <c r="L100" s="428"/>
      <c r="M100" s="457"/>
      <c r="N100" s="428"/>
      <c r="O100" s="428"/>
      <c r="P100" s="208">
        <f t="shared" si="9"/>
        <v>0</v>
      </c>
      <c r="Q100" s="306"/>
      <c r="R100" s="516"/>
      <c r="S100" s="208" t="e">
        <f t="shared" si="10"/>
        <v>#DIV/0!</v>
      </c>
      <c r="T100" s="449">
        <f t="shared" si="16"/>
        <v>-100</v>
      </c>
      <c r="U100" s="449">
        <f t="shared" si="16"/>
        <v>-100</v>
      </c>
      <c r="V100" s="449" t="e">
        <f t="shared" si="11"/>
        <v>#DIV/0!</v>
      </c>
    </row>
    <row r="101" spans="1:22" ht="21">
      <c r="A101" s="228">
        <v>89</v>
      </c>
      <c r="B101" s="232" t="s">
        <v>157</v>
      </c>
      <c r="C101" s="428">
        <v>6937002.192739245</v>
      </c>
      <c r="D101" s="457">
        <v>0</v>
      </c>
      <c r="E101" s="428">
        <v>431228.0362157459</v>
      </c>
      <c r="F101" s="428">
        <v>499963.2661249343</v>
      </c>
      <c r="G101" s="208">
        <f t="shared" si="7"/>
        <v>7868193.495079924</v>
      </c>
      <c r="H101" s="306">
        <v>8</v>
      </c>
      <c r="I101" s="309" t="s">
        <v>12</v>
      </c>
      <c r="J101" s="208">
        <f t="shared" si="8"/>
        <v>983524.1868849905</v>
      </c>
      <c r="K101" s="232" t="str">
        <f>+'ต.4'!B96</f>
        <v>ติดตามโครงการพระราชดำริ</v>
      </c>
      <c r="L101" s="428">
        <f>+'ต.4'!C96</f>
        <v>6103016.248321592</v>
      </c>
      <c r="M101" s="428">
        <f>+'ต.4'!D96</f>
        <v>0</v>
      </c>
      <c r="N101" s="428">
        <f>+'ต.4'!E96</f>
        <v>404867.40983776754</v>
      </c>
      <c r="O101" s="428">
        <f>+'ต.4'!F96</f>
        <v>733430.1183738046</v>
      </c>
      <c r="P101" s="208">
        <f t="shared" si="9"/>
        <v>7241313.776533164</v>
      </c>
      <c r="Q101" s="316">
        <f>+'ต.4'!H96</f>
        <v>8</v>
      </c>
      <c r="R101" s="516" t="str">
        <f>+'ต.4'!I96</f>
        <v>เรื่อง</v>
      </c>
      <c r="S101" s="208">
        <f t="shared" si="10"/>
        <v>905164.2220666455</v>
      </c>
      <c r="T101" s="449">
        <f t="shared" si="16"/>
        <v>-7.967263628414269</v>
      </c>
      <c r="U101" s="449">
        <f t="shared" si="16"/>
        <v>0</v>
      </c>
      <c r="V101" s="449">
        <f t="shared" si="11"/>
        <v>-7.967263628414269</v>
      </c>
    </row>
    <row r="102" spans="1:22" ht="42">
      <c r="A102" s="228">
        <v>90</v>
      </c>
      <c r="B102" s="232" t="s">
        <v>154</v>
      </c>
      <c r="C102" s="428">
        <v>23017120.349760257</v>
      </c>
      <c r="D102" s="457">
        <v>0</v>
      </c>
      <c r="E102" s="428">
        <v>1430823.7668077224</v>
      </c>
      <c r="F102" s="428">
        <v>1658888.7169304355</v>
      </c>
      <c r="G102" s="208">
        <f t="shared" si="7"/>
        <v>26106832.833498415</v>
      </c>
      <c r="H102" s="306">
        <v>882</v>
      </c>
      <c r="I102" s="309" t="s">
        <v>136</v>
      </c>
      <c r="J102" s="208">
        <f t="shared" si="8"/>
        <v>29599.58371144945</v>
      </c>
      <c r="K102" s="232" t="str">
        <f>+'ต.4'!B97</f>
        <v>พัฒนาศูนย์เรียนรู้การเพิ่มประสิทธิภาพการผลิตสินค้าเกษตร</v>
      </c>
      <c r="L102" s="428">
        <f>+'ต.4'!C97</f>
        <v>20252972.438874613</v>
      </c>
      <c r="M102" s="428">
        <f>+'ต.4'!D97</f>
        <v>0</v>
      </c>
      <c r="N102" s="428">
        <f>+'ต.4'!E97</f>
        <v>1343559.9970912582</v>
      </c>
      <c r="O102" s="428">
        <f>+'ต.4'!F97</f>
        <v>2433901.4298627004</v>
      </c>
      <c r="P102" s="208">
        <f t="shared" si="9"/>
        <v>24030433.865828574</v>
      </c>
      <c r="Q102" s="316">
        <f>+'ต.4'!H97</f>
        <v>1010</v>
      </c>
      <c r="R102" s="516" t="str">
        <f>+'ต.4'!I97</f>
        <v>ราย</v>
      </c>
      <c r="S102" s="208">
        <f t="shared" si="10"/>
        <v>23792.508778048094</v>
      </c>
      <c r="T102" s="449">
        <f t="shared" si="16"/>
        <v>-7.9534694266152215</v>
      </c>
      <c r="U102" s="449">
        <f t="shared" si="16"/>
        <v>14.512471655328799</v>
      </c>
      <c r="V102" s="449">
        <f t="shared" si="11"/>
        <v>-19.618772311162992</v>
      </c>
    </row>
    <row r="103" spans="1:22" ht="21">
      <c r="A103" s="228">
        <v>91</v>
      </c>
      <c r="B103" s="232" t="s">
        <v>152</v>
      </c>
      <c r="C103" s="428">
        <v>11177643.109148748</v>
      </c>
      <c r="D103" s="457">
        <v>0</v>
      </c>
      <c r="E103" s="428">
        <v>694840.9346797884</v>
      </c>
      <c r="F103" s="428">
        <v>805594.5206818727</v>
      </c>
      <c r="G103" s="208">
        <f t="shared" si="7"/>
        <v>12678078.564510409</v>
      </c>
      <c r="H103" s="306">
        <v>77</v>
      </c>
      <c r="I103" s="309" t="s">
        <v>282</v>
      </c>
      <c r="J103" s="208">
        <f t="shared" si="8"/>
        <v>164650.37096766764</v>
      </c>
      <c r="K103" s="232"/>
      <c r="L103" s="428"/>
      <c r="M103" s="428"/>
      <c r="N103" s="428"/>
      <c r="O103" s="428"/>
      <c r="P103" s="208">
        <f t="shared" si="9"/>
        <v>0</v>
      </c>
      <c r="Q103" s="316"/>
      <c r="R103" s="516"/>
      <c r="S103" s="208" t="e">
        <f t="shared" si="10"/>
        <v>#DIV/0!</v>
      </c>
      <c r="T103" s="449">
        <f t="shared" si="16"/>
        <v>-100</v>
      </c>
      <c r="U103" s="449">
        <f t="shared" si="16"/>
        <v>-100</v>
      </c>
      <c r="V103" s="449" t="e">
        <f t="shared" si="11"/>
        <v>#DIV/0!</v>
      </c>
    </row>
    <row r="104" spans="1:22" ht="63">
      <c r="A104" s="228">
        <v>92</v>
      </c>
      <c r="B104" s="232"/>
      <c r="C104" s="428"/>
      <c r="D104" s="457"/>
      <c r="E104" s="428"/>
      <c r="F104" s="428"/>
      <c r="G104" s="208">
        <f t="shared" si="7"/>
        <v>0</v>
      </c>
      <c r="H104" s="306"/>
      <c r="I104" s="309"/>
      <c r="J104" s="208" t="e">
        <f t="shared" si="8"/>
        <v>#DIV/0!</v>
      </c>
      <c r="K104" s="232" t="str">
        <f>+'ต.4'!B83</f>
        <v>ศึกษาแนวทางการพัฒนาและเพิ่มประสิทธิภาพ การให้บริการภาคการเกษตร Agricutural Service Provider</v>
      </c>
      <c r="L104" s="428">
        <f>+'ต.4'!C83</f>
        <v>15596597.079044066</v>
      </c>
      <c r="M104" s="428">
        <f>+'ต.4'!D83</f>
        <v>0</v>
      </c>
      <c r="N104" s="428">
        <f>+'ต.4'!E83</f>
        <v>1034661.1584742948</v>
      </c>
      <c r="O104" s="428">
        <f>+'ต.4'!F83</f>
        <v>1874321.4136219453</v>
      </c>
      <c r="P104" s="208">
        <f t="shared" si="9"/>
        <v>18505579.651140306</v>
      </c>
      <c r="Q104" s="316">
        <f>+'ต.4'!H83</f>
        <v>1</v>
      </c>
      <c r="R104" s="516" t="str">
        <f>+'ต.4'!I83</f>
        <v>เรื่อง</v>
      </c>
      <c r="S104" s="208">
        <f t="shared" si="10"/>
        <v>18505579.651140306</v>
      </c>
      <c r="T104" s="449">
        <f t="shared" si="16"/>
        <v>0</v>
      </c>
      <c r="U104" s="449">
        <f t="shared" si="16"/>
        <v>0</v>
      </c>
      <c r="V104" s="449" t="e">
        <f t="shared" si="11"/>
        <v>#DIV/0!</v>
      </c>
    </row>
    <row r="105" spans="1:22" ht="42">
      <c r="A105" s="228">
        <v>93</v>
      </c>
      <c r="B105" s="232"/>
      <c r="C105" s="428"/>
      <c r="D105" s="457"/>
      <c r="E105" s="428"/>
      <c r="F105" s="428"/>
      <c r="G105" s="208">
        <f t="shared" si="7"/>
        <v>0</v>
      </c>
      <c r="H105" s="306"/>
      <c r="I105" s="309"/>
      <c r="J105" s="208" t="e">
        <f t="shared" si="8"/>
        <v>#DIV/0!</v>
      </c>
      <c r="K105" s="232" t="str">
        <f>+'ต.4'!B87</f>
        <v>ติดตามประเมินผลโครงการส่งเสริมเกษตรทฤษฎีใหม่</v>
      </c>
      <c r="L105" s="428">
        <f>+'ต.4'!C87</f>
        <v>11979994.857816454</v>
      </c>
      <c r="M105" s="428">
        <f>+'ต.4'!D87</f>
        <v>0</v>
      </c>
      <c r="N105" s="428">
        <f>+'ต.4'!E87</f>
        <v>794739.7304222845</v>
      </c>
      <c r="O105" s="428">
        <f>+'ต.4'!F87</f>
        <v>1439696.1582893203</v>
      </c>
      <c r="P105" s="208">
        <f t="shared" si="9"/>
        <v>14214430.74652806</v>
      </c>
      <c r="Q105" s="316">
        <f>+'ต.4'!H87</f>
        <v>1</v>
      </c>
      <c r="R105" s="516" t="str">
        <f>+'ต.4'!I87</f>
        <v>เรื่อง</v>
      </c>
      <c r="S105" s="208">
        <f t="shared" si="10"/>
        <v>14214430.74652806</v>
      </c>
      <c r="T105" s="449">
        <f t="shared" si="16"/>
        <v>0</v>
      </c>
      <c r="U105" s="449">
        <f t="shared" si="16"/>
        <v>0</v>
      </c>
      <c r="V105" s="449" t="e">
        <f t="shared" si="11"/>
        <v>#DIV/0!</v>
      </c>
    </row>
    <row r="106" spans="1:22" ht="42">
      <c r="A106" s="228">
        <v>94</v>
      </c>
      <c r="B106" s="232"/>
      <c r="C106" s="428"/>
      <c r="D106" s="457"/>
      <c r="E106" s="428"/>
      <c r="F106" s="428"/>
      <c r="G106" s="208">
        <f t="shared" si="7"/>
        <v>0</v>
      </c>
      <c r="H106" s="306"/>
      <c r="I106" s="309"/>
      <c r="J106" s="208" t="e">
        <f t="shared" si="8"/>
        <v>#DIV/0!</v>
      </c>
      <c r="K106" s="232" t="str">
        <f>+'ต.4'!B89</f>
        <v>การศึกษาแนวทางการพัฒนาเกษตรอัตลักษณ์พื้นถิ่นอย่างยั่งยืน</v>
      </c>
      <c r="L106" s="428">
        <f>+'ต.4'!C89</f>
        <v>0</v>
      </c>
      <c r="M106" s="428">
        <f>+'ต.4'!D89</f>
        <v>0</v>
      </c>
      <c r="N106" s="428">
        <f>+'ต.4'!E89</f>
        <v>0</v>
      </c>
      <c r="O106" s="428">
        <f>+'ต.4'!F89</f>
        <v>0</v>
      </c>
      <c r="P106" s="208">
        <f t="shared" si="9"/>
        <v>0</v>
      </c>
      <c r="Q106" s="316">
        <f>+'ต.4'!H89</f>
        <v>0</v>
      </c>
      <c r="R106" s="516">
        <f>+'ต.4'!I89</f>
        <v>0</v>
      </c>
      <c r="S106" s="208" t="e">
        <f t="shared" si="10"/>
        <v>#DIV/0!</v>
      </c>
      <c r="T106" s="449">
        <f t="shared" si="16"/>
        <v>0</v>
      </c>
      <c r="U106" s="449">
        <f t="shared" si="16"/>
        <v>0</v>
      </c>
      <c r="V106" s="449" t="e">
        <f t="shared" si="11"/>
        <v>#DIV/0!</v>
      </c>
    </row>
    <row r="107" spans="1:22" ht="63">
      <c r="A107" s="228">
        <v>95</v>
      </c>
      <c r="B107" s="232"/>
      <c r="C107" s="428"/>
      <c r="D107" s="457"/>
      <c r="E107" s="428"/>
      <c r="F107" s="428"/>
      <c r="G107" s="208">
        <f aca="true" t="shared" si="18" ref="G107:G112">SUM(C107:F107)</f>
        <v>0</v>
      </c>
      <c r="H107" s="306"/>
      <c r="I107" s="309"/>
      <c r="J107" s="208" t="e">
        <f aca="true" t="shared" si="19" ref="J107:J112">G107/H107</f>
        <v>#DIV/0!</v>
      </c>
      <c r="K107" s="232" t="str">
        <f>+'ต.4'!B90</f>
        <v>การศึกษาความเหมาะสมของรูปแบบการปลูกพืชเสริมและการทำอาชีพเสริมในสวนยางพารา</v>
      </c>
      <c r="L107" s="428">
        <f>+'ต.4'!C90</f>
        <v>0</v>
      </c>
      <c r="M107" s="428">
        <f>+'ต.4'!D90</f>
        <v>0</v>
      </c>
      <c r="N107" s="428">
        <f>+'ต.4'!E90</f>
        <v>0</v>
      </c>
      <c r="O107" s="428">
        <f>+'ต.4'!F90</f>
        <v>0</v>
      </c>
      <c r="P107" s="208">
        <f aca="true" t="shared" si="20" ref="P107:P112">SUM(L107:O107)</f>
        <v>0</v>
      </c>
      <c r="Q107" s="316">
        <f>+'ต.4'!H90</f>
        <v>0</v>
      </c>
      <c r="R107" s="516">
        <f>+'ต.4'!I90</f>
        <v>0</v>
      </c>
      <c r="S107" s="208" t="e">
        <f aca="true" t="shared" si="21" ref="S107:S112">P107/Q107</f>
        <v>#DIV/0!</v>
      </c>
      <c r="T107" s="449">
        <f t="shared" si="16"/>
        <v>0</v>
      </c>
      <c r="U107" s="449">
        <f t="shared" si="16"/>
        <v>0</v>
      </c>
      <c r="V107" s="449" t="e">
        <f aca="true" t="shared" si="22" ref="V107:V112">IF(J107=0,0,(S107-J107)/J107)*100</f>
        <v>#DIV/0!</v>
      </c>
    </row>
    <row r="108" spans="1:22" ht="42">
      <c r="A108" s="228">
        <v>96</v>
      </c>
      <c r="B108" s="232"/>
      <c r="C108" s="428"/>
      <c r="D108" s="457"/>
      <c r="E108" s="428"/>
      <c r="F108" s="428"/>
      <c r="G108" s="208">
        <f t="shared" si="18"/>
        <v>0</v>
      </c>
      <c r="H108" s="306"/>
      <c r="I108" s="309"/>
      <c r="J108" s="208" t="e">
        <f t="shared" si="19"/>
        <v>#DIV/0!</v>
      </c>
      <c r="K108" s="232" t="str">
        <f>+'ต.4'!B91</f>
        <v>การศึกษาการบริหารจัดการสินค้าประมงตลอดห่วงโซ่อุปทาน</v>
      </c>
      <c r="L108" s="428">
        <f>+'ต.4'!C91</f>
        <v>0</v>
      </c>
      <c r="M108" s="428">
        <f>+'ต.4'!D91</f>
        <v>0</v>
      </c>
      <c r="N108" s="428">
        <f>+'ต.4'!E91</f>
        <v>0</v>
      </c>
      <c r="O108" s="428">
        <f>+'ต.4'!F91</f>
        <v>0</v>
      </c>
      <c r="P108" s="208">
        <f t="shared" si="20"/>
        <v>0</v>
      </c>
      <c r="Q108" s="316">
        <f>+'ต.4'!H91</f>
        <v>0</v>
      </c>
      <c r="R108" s="516">
        <f>+'ต.4'!I91</f>
        <v>0</v>
      </c>
      <c r="S108" s="208" t="e">
        <f t="shared" si="21"/>
        <v>#DIV/0!</v>
      </c>
      <c r="T108" s="449">
        <f t="shared" si="16"/>
        <v>0</v>
      </c>
      <c r="U108" s="449">
        <f t="shared" si="16"/>
        <v>0</v>
      </c>
      <c r="V108" s="449" t="e">
        <f t="shared" si="22"/>
        <v>#DIV/0!</v>
      </c>
    </row>
    <row r="109" spans="1:22" ht="21">
      <c r="A109" s="228">
        <v>97</v>
      </c>
      <c r="B109" s="232"/>
      <c r="C109" s="428"/>
      <c r="D109" s="457"/>
      <c r="E109" s="428"/>
      <c r="F109" s="428"/>
      <c r="G109" s="208">
        <f t="shared" si="18"/>
        <v>0</v>
      </c>
      <c r="H109" s="306"/>
      <c r="I109" s="309"/>
      <c r="J109" s="208" t="e">
        <f t="shared" si="19"/>
        <v>#DIV/0!</v>
      </c>
      <c r="K109" s="232" t="str">
        <f>+'ต.4'!B92</f>
        <v>การศึกษาห่วงโซ่อุปทานสินค้าข้าวเจ้า</v>
      </c>
      <c r="L109" s="428">
        <f>+'ต.4'!C92</f>
        <v>0</v>
      </c>
      <c r="M109" s="428">
        <f>+'ต.4'!D92</f>
        <v>0</v>
      </c>
      <c r="N109" s="428">
        <f>+'ต.4'!E92</f>
        <v>0</v>
      </c>
      <c r="O109" s="428">
        <f>+'ต.4'!F92</f>
        <v>0</v>
      </c>
      <c r="P109" s="208">
        <f t="shared" si="20"/>
        <v>0</v>
      </c>
      <c r="Q109" s="316">
        <f>+'ต.4'!H92</f>
        <v>0</v>
      </c>
      <c r="R109" s="516">
        <f>+'ต.4'!I92</f>
        <v>0</v>
      </c>
      <c r="S109" s="208" t="e">
        <f t="shared" si="21"/>
        <v>#DIV/0!</v>
      </c>
      <c r="T109" s="449">
        <f t="shared" si="16"/>
        <v>0</v>
      </c>
      <c r="U109" s="449">
        <f t="shared" si="16"/>
        <v>0</v>
      </c>
      <c r="V109" s="449" t="e">
        <f t="shared" si="22"/>
        <v>#DIV/0!</v>
      </c>
    </row>
    <row r="110" spans="1:22" ht="42">
      <c r="A110" s="228">
        <v>98</v>
      </c>
      <c r="B110" s="232"/>
      <c r="C110" s="461"/>
      <c r="D110" s="457"/>
      <c r="E110" s="461"/>
      <c r="F110" s="461"/>
      <c r="G110" s="208">
        <f t="shared" si="18"/>
        <v>0</v>
      </c>
      <c r="H110" s="306"/>
      <c r="I110" s="309"/>
      <c r="J110" s="208" t="e">
        <f t="shared" si="19"/>
        <v>#DIV/0!</v>
      </c>
      <c r="K110" s="232" t="str">
        <f>+'ต.4'!B93</f>
        <v>การศึกษาศักยภาพการแปรรูปใบสับปะรดเป็นผลิตภัณฑ์เส้นใย</v>
      </c>
      <c r="L110" s="428">
        <f>+'ต.4'!C93</f>
        <v>8340788.872706175</v>
      </c>
      <c r="M110" s="428">
        <f>+'ต.4'!D93</f>
        <v>0</v>
      </c>
      <c r="N110" s="428">
        <f>+'ต.4'!E93</f>
        <v>553318.793444949</v>
      </c>
      <c r="O110" s="428">
        <f>+'ต.4'!F93</f>
        <v>1002354.4951108664</v>
      </c>
      <c r="P110" s="208">
        <f t="shared" si="20"/>
        <v>9896462.161261989</v>
      </c>
      <c r="Q110" s="316">
        <f>+'ต.4'!H93</f>
        <v>1</v>
      </c>
      <c r="R110" s="516" t="str">
        <f>+'ต.4'!I93</f>
        <v>เรื่อง</v>
      </c>
      <c r="S110" s="208">
        <f t="shared" si="21"/>
        <v>9896462.161261989</v>
      </c>
      <c r="T110" s="449">
        <f t="shared" si="16"/>
        <v>0</v>
      </c>
      <c r="U110" s="449">
        <f t="shared" si="16"/>
        <v>0</v>
      </c>
      <c r="V110" s="449" t="e">
        <f t="shared" si="22"/>
        <v>#DIV/0!</v>
      </c>
    </row>
    <row r="111" spans="1:22" ht="42">
      <c r="A111" s="228">
        <v>99</v>
      </c>
      <c r="B111" s="232"/>
      <c r="C111" s="461"/>
      <c r="D111" s="457"/>
      <c r="E111" s="461"/>
      <c r="F111" s="461"/>
      <c r="G111" s="208">
        <f t="shared" si="18"/>
        <v>0</v>
      </c>
      <c r="H111" s="306"/>
      <c r="I111" s="309"/>
      <c r="J111" s="208" t="e">
        <f t="shared" si="19"/>
        <v>#DIV/0!</v>
      </c>
      <c r="K111" s="232" t="str">
        <f>+'ต.4'!B94</f>
        <v>การศึกษาความคุ้มค่าการปลูกพืชในโรงเรือนด้วยเทคโนโลยีอัจฉริยะ</v>
      </c>
      <c r="L111" s="428">
        <f>+'ต.4'!C94</f>
        <v>0</v>
      </c>
      <c r="M111" s="428">
        <f>+'ต.4'!D94</f>
        <v>0</v>
      </c>
      <c r="N111" s="428">
        <f>+'ต.4'!E94</f>
        <v>0</v>
      </c>
      <c r="O111" s="428">
        <f>+'ต.4'!F94</f>
        <v>0</v>
      </c>
      <c r="P111" s="208">
        <f t="shared" si="20"/>
        <v>0</v>
      </c>
      <c r="Q111" s="316">
        <f>+'ต.4'!H94</f>
        <v>0</v>
      </c>
      <c r="R111" s="516">
        <f>+'ต.4'!I94</f>
        <v>0</v>
      </c>
      <c r="S111" s="208" t="e">
        <f t="shared" si="21"/>
        <v>#DIV/0!</v>
      </c>
      <c r="T111" s="449">
        <f t="shared" si="16"/>
        <v>0</v>
      </c>
      <c r="U111" s="449">
        <f t="shared" si="16"/>
        <v>0</v>
      </c>
      <c r="V111" s="449" t="e">
        <f t="shared" si="22"/>
        <v>#DIV/0!</v>
      </c>
    </row>
    <row r="112" spans="1:22" ht="42">
      <c r="A112" s="228">
        <v>100</v>
      </c>
      <c r="B112" s="232"/>
      <c r="C112" s="461"/>
      <c r="D112" s="457"/>
      <c r="E112" s="461"/>
      <c r="F112" s="461"/>
      <c r="G112" s="208">
        <f t="shared" si="18"/>
        <v>0</v>
      </c>
      <c r="H112" s="306"/>
      <c r="I112" s="309"/>
      <c r="J112" s="208" t="e">
        <f t="shared" si="19"/>
        <v>#DIV/0!</v>
      </c>
      <c r="K112" s="232" t="str">
        <f>+'ต.4'!B95</f>
        <v>การศึกษาการบริหารจัดการอ้อยไฟไหม้ทั้งระบบ</v>
      </c>
      <c r="L112" s="428">
        <f>+'ต.4'!C95</f>
        <v>0</v>
      </c>
      <c r="M112" s="428">
        <f>+'ต.4'!D95</f>
        <v>0</v>
      </c>
      <c r="N112" s="428">
        <f>+'ต.4'!E95</f>
        <v>0</v>
      </c>
      <c r="O112" s="428">
        <f>+'ต.4'!F95</f>
        <v>0</v>
      </c>
      <c r="P112" s="208">
        <f t="shared" si="20"/>
        <v>0</v>
      </c>
      <c r="Q112" s="316">
        <f>+'ต.4'!H95</f>
        <v>0</v>
      </c>
      <c r="R112" s="516">
        <f>+'ต.4'!I95</f>
        <v>0</v>
      </c>
      <c r="S112" s="208" t="e">
        <f t="shared" si="21"/>
        <v>#DIV/0!</v>
      </c>
      <c r="T112" s="449">
        <f t="shared" si="16"/>
        <v>0</v>
      </c>
      <c r="U112" s="449">
        <f t="shared" si="16"/>
        <v>0</v>
      </c>
      <c r="V112" s="449" t="e">
        <f t="shared" si="22"/>
        <v>#DIV/0!</v>
      </c>
    </row>
  </sheetData>
  <sheetProtection/>
  <mergeCells count="6">
    <mergeCell ref="A3:A4"/>
    <mergeCell ref="B3:B4"/>
    <mergeCell ref="C3:J3"/>
    <mergeCell ref="K3:K4"/>
    <mergeCell ref="L3:S3"/>
    <mergeCell ref="T3:V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2022-07-20T03:18:51Z</dcterms:modified>
  <cp:category/>
  <cp:version/>
  <cp:contentType/>
  <cp:contentStatus/>
</cp:coreProperties>
</file>